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0E4D791B-32BB-4D7E-9CA7-81CF56DE78B0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特別会計状況" sheetId="2" r:id="rId1"/>
  </sheets>
  <definedNames>
    <definedName name="_Parse_Out" localSheetId="0" hidden="1">特別会計状況!#REF!</definedName>
    <definedName name="_Parse_Out" hidden="1">#REF!</definedName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2" l="1"/>
  <c r="L50" i="2"/>
  <c r="K51" i="2"/>
  <c r="K50" i="2"/>
  <c r="J51" i="2"/>
  <c r="J50" i="2"/>
  <c r="C51" i="2"/>
  <c r="C50" i="2"/>
  <c r="C48" i="2"/>
  <c r="C49" i="2"/>
  <c r="C47" i="2"/>
  <c r="C46" i="2"/>
  <c r="C45" i="2"/>
  <c r="C44" i="2"/>
  <c r="C35" i="2" l="1"/>
  <c r="C34" i="2"/>
  <c r="C33" i="2"/>
  <c r="C32" i="2"/>
  <c r="C31" i="2"/>
  <c r="C30" i="2"/>
  <c r="C29" i="2"/>
  <c r="C28" i="2"/>
  <c r="C27" i="2"/>
  <c r="C26" i="2"/>
  <c r="F25" i="2"/>
  <c r="C25" i="2" s="1"/>
  <c r="F24" i="2"/>
  <c r="C24" i="2" s="1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</calcChain>
</file>

<file path=xl/sharedStrings.xml><?xml version="1.0" encoding="utf-8"?>
<sst xmlns="http://schemas.openxmlformats.org/spreadsheetml/2006/main" count="154" uniqueCount="38">
  <si>
    <t>126　特別会計の状況（決算額）</t>
    <phoneticPr fontId="2"/>
  </si>
  <si>
    <t xml:space="preserve">         ・各年度末現在</t>
    <phoneticPr fontId="2"/>
  </si>
  <si>
    <t xml:space="preserve">         ・資料：財務管理課</t>
    <rPh sb="13" eb="15">
      <t>ザイム</t>
    </rPh>
    <rPh sb="15" eb="17">
      <t>カンリ</t>
    </rPh>
    <rPh sb="17" eb="18">
      <t>カ</t>
    </rPh>
    <phoneticPr fontId="2"/>
  </si>
  <si>
    <t xml:space="preserve">         ・単位：千円</t>
    <phoneticPr fontId="2"/>
  </si>
  <si>
    <t>年度</t>
  </si>
  <si>
    <t>区分</t>
    <phoneticPr fontId="2"/>
  </si>
  <si>
    <t>総額</t>
    <phoneticPr fontId="2"/>
  </si>
  <si>
    <t>国民健康保険</t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</si>
  <si>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2"/>
  </si>
  <si>
    <t>介護保険</t>
    <rPh sb="0" eb="2">
      <t>カイゴ</t>
    </rPh>
    <rPh sb="2" eb="4">
      <t>ホケン</t>
    </rPh>
    <phoneticPr fontId="2"/>
  </si>
  <si>
    <t>農業集落排水</t>
    <phoneticPr fontId="2"/>
  </si>
  <si>
    <t>総合開発</t>
  </si>
  <si>
    <t>下水道事業</t>
  </si>
  <si>
    <t>水道事業(企業)</t>
    <phoneticPr fontId="2"/>
  </si>
  <si>
    <t>公共下水道事業（企業）</t>
    <rPh sb="0" eb="2">
      <t>コウキョウ</t>
    </rPh>
    <rPh sb="2" eb="5">
      <t>ゲスイドウ</t>
    </rPh>
    <rPh sb="5" eb="7">
      <t>ジギョウ</t>
    </rPh>
    <rPh sb="8" eb="10">
      <t>キギョウ</t>
    </rPh>
    <phoneticPr fontId="2"/>
  </si>
  <si>
    <t>農業集落排水事業（企業）</t>
    <rPh sb="0" eb="2">
      <t>ノウギョウ</t>
    </rPh>
    <rPh sb="2" eb="4">
      <t>シュウラク</t>
    </rPh>
    <rPh sb="4" eb="6">
      <t>ハイスイ</t>
    </rPh>
    <rPh sb="6" eb="8">
      <t>ジギョウ</t>
    </rPh>
    <rPh sb="9" eb="11">
      <t>キギョウ</t>
    </rPh>
    <phoneticPr fontId="2"/>
  </si>
  <si>
    <t>平成13</t>
    <rPh sb="0" eb="2">
      <t>ヘイセイ</t>
    </rPh>
    <phoneticPr fontId="2"/>
  </si>
  <si>
    <t>歳入</t>
    <phoneticPr fontId="2"/>
  </si>
  <si>
    <t>歳出</t>
    <phoneticPr fontId="2"/>
  </si>
  <si>
    <t>14</t>
    <phoneticPr fontId="2"/>
  </si>
  <si>
    <t>15</t>
    <phoneticPr fontId="2"/>
  </si>
  <si>
    <t>-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</si>
  <si>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</si>
  <si>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</si>
  <si>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</si>
  <si>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</si>
  <si>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</si>
  <si>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</si>
  <si>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</si>
  <si>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平成23</t>
    <rPh sb="0" eb="2">
      <t>ヘイセイ</t>
    </rPh>
    <phoneticPr fontId="2"/>
  </si>
  <si>
    <t>24</t>
    <phoneticPr fontId="2"/>
  </si>
  <si>
    <t>平成25</t>
    <phoneticPr fontId="9"/>
  </si>
  <si>
    <t>歳出</t>
  </si>
  <si>
    <t>平成26</t>
    <rPh sb="0" eb="2">
      <t>ヘイセイ</t>
    </rPh>
    <phoneticPr fontId="9"/>
  </si>
  <si>
    <t>-</t>
    <phoneticPr fontId="9"/>
  </si>
  <si>
    <t>令和元</t>
    <rPh sb="0" eb="2">
      <t>レイワ</t>
    </rPh>
    <rPh sb="2" eb="3">
      <t>ガン</t>
    </rPh>
    <phoneticPr fontId="9"/>
  </si>
  <si>
    <t>-</t>
  </si>
  <si>
    <t>※　H18よりラポーゼかわだは指定管理者制度導入</t>
    <rPh sb="20" eb="22">
      <t>セイド</t>
    </rPh>
    <rPh sb="22" eb="24">
      <t>ドウニュウ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</si>
</sst>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明朝"/>
      <family val="1"/>
      <charset val="128"/>
    </font>
    <font>
      <sz val="14"/>
      <color rgb="FF000000"/>
      <name val="Consolas, Monaco, Menlo, Courie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38" fontId="6" fillId="0" borderId="4" xfId="1" applyFont="1" applyBorder="1" applyAlignment="1" applyProtection="1">
      <alignment horizontal="center" vertical="center"/>
    </xf>
    <xf numFmtId="38" fontId="6" fillId="0" borderId="6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38" fontId="6" fillId="0" borderId="7" xfId="1" applyFont="1" applyBorder="1" applyAlignment="1" applyProtection="1">
      <alignment horizontal="center" vertical="center"/>
    </xf>
    <xf numFmtId="38" fontId="6" fillId="0" borderId="7" xfId="1" applyFont="1" applyBorder="1" applyAlignment="1">
      <alignment vertical="center"/>
    </xf>
    <xf numFmtId="38" fontId="5" fillId="0" borderId="4" xfId="1" applyFont="1" applyBorder="1" applyAlignment="1" applyProtection="1">
      <alignment horizontal="center" vertical="center"/>
    </xf>
    <xf numFmtId="38" fontId="5" fillId="0" borderId="4" xfId="1" applyFont="1" applyBorder="1" applyAlignment="1">
      <alignment vertical="center"/>
    </xf>
    <xf numFmtId="38" fontId="5" fillId="0" borderId="4" xfId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38" fontId="5" fillId="0" borderId="4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38" fontId="5" fillId="0" borderId="4" xfId="1" applyFont="1" applyFill="1" applyBorder="1" applyAlignment="1" applyProtection="1">
      <alignment horizontal="center" vertical="center"/>
    </xf>
    <xf numFmtId="38" fontId="5" fillId="0" borderId="7" xfId="1" applyFont="1" applyFill="1" applyBorder="1" applyAlignment="1" applyProtection="1">
      <alignment horizontal="center" vertical="center"/>
    </xf>
    <xf numFmtId="38" fontId="8" fillId="0" borderId="0" xfId="1" applyFont="1" applyAlignment="1">
      <alignment horizontal="left" vertical="center"/>
    </xf>
    <xf numFmtId="38" fontId="5" fillId="0" borderId="8" xfId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  <xf numFmtId="38" fontId="5" fillId="0" borderId="9" xfId="1" applyFont="1" applyFill="1" applyBorder="1" applyAlignment="1">
      <alignment horizontal="right" vertical="center"/>
    </xf>
    <xf numFmtId="38" fontId="5" fillId="0" borderId="0" xfId="1" applyFont="1" applyFill="1" applyAlignment="1">
      <alignment vertical="center"/>
    </xf>
    <xf numFmtId="38" fontId="8" fillId="0" borderId="0" xfId="1" applyFont="1" applyFill="1" applyAlignment="1">
      <alignment horizontal="left" vertical="center"/>
    </xf>
    <xf numFmtId="38" fontId="5" fillId="0" borderId="10" xfId="1" applyFont="1" applyFill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38" fontId="5" fillId="0" borderId="5" xfId="1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vertical="center"/>
    </xf>
    <xf numFmtId="38" fontId="5" fillId="0" borderId="11" xfId="1" applyFont="1" applyFill="1" applyBorder="1" applyAlignment="1">
      <alignment horizontal="right" vertical="center"/>
    </xf>
    <xf numFmtId="49" fontId="5" fillId="0" borderId="0" xfId="1" applyNumberFormat="1" applyFont="1" applyAlignment="1">
      <alignment horizontal="right" vertical="center"/>
    </xf>
    <xf numFmtId="0" fontId="6" fillId="0" borderId="13" xfId="0" applyFont="1" applyBorder="1" applyAlignment="1">
      <alignment horizontal="center" vertical="center" shrinkToFit="1"/>
    </xf>
    <xf numFmtId="38" fontId="10" fillId="0" borderId="4" xfId="1" applyFont="1" applyFill="1" applyBorder="1" applyAlignment="1">
      <alignment horizontal="right" vertical="center"/>
    </xf>
    <xf numFmtId="38" fontId="10" fillId="0" borderId="5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49" fontId="5" fillId="0" borderId="7" xfId="1" applyNumberFormat="1" applyFont="1" applyFill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sz="1200"/>
              <a:t>特別会計の状況</a:t>
            </a:r>
          </a:p>
        </c:rich>
      </c:tx>
      <c:layout>
        <c:manualLayout>
          <c:xMode val="edge"/>
          <c:yMode val="edge"/>
          <c:x val="0.41412737200953331"/>
          <c:y val="3.75428404782735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23615128073843"/>
          <c:y val="0.16810375690486387"/>
          <c:w val="0.86308068459657705"/>
          <c:h val="0.7112083934039799"/>
        </c:manualLayout>
      </c:layout>
      <c:barChart>
        <c:barDir val="col"/>
        <c:grouping val="clustered"/>
        <c:varyColors val="0"/>
        <c:ser>
          <c:idx val="0"/>
          <c:order val="0"/>
          <c:tx>
            <c:v>歳入</c:v>
          </c:tx>
          <c:invertIfNegative val="0"/>
          <c:cat>
            <c:strRef>
              <c:f>(特別会計状況!$A$32,特別会計状況!$A$34,特別会計状況!$A$36,特別会計状況!$A$38,特別会計状況!$A$40,特別会計状況!$A$42,特別会計状況!$A$44,特別会計状況!$A$46,特別会計状況!$A$48,特別会計状況!$A$50,特別会計状況!$A$52)</c:f>
              <c:strCache>
                <c:ptCount val="10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(特別会計状況!$C$32,特別会計状況!$C$34,特別会計状況!$C$36,特別会計状況!$C$38,特別会計状況!$C$40,特別会計状況!$C$42,特別会計状況!$C$44,特別会計状況!$C$46,特別会計状況!$C$48,特別会計状況!$C$50,特別会計状況!$C$52)</c:f>
              <c:numCache>
                <c:formatCode>#,##0_);[Red]\(#,##0\)</c:formatCode>
                <c:ptCount val="10"/>
                <c:pt idx="0">
                  <c:v>18692258</c:v>
                </c:pt>
                <c:pt idx="1">
                  <c:v>19189898</c:v>
                </c:pt>
                <c:pt idx="2">
                  <c:v>19507934</c:v>
                </c:pt>
                <c:pt idx="3">
                  <c:v>18707224</c:v>
                </c:pt>
                <c:pt idx="4">
                  <c:v>18222674</c:v>
                </c:pt>
                <c:pt idx="5">
                  <c:v>18261881</c:v>
                </c:pt>
                <c:pt idx="6">
                  <c:v>18556915</c:v>
                </c:pt>
                <c:pt idx="7">
                  <c:v>19247602</c:v>
                </c:pt>
                <c:pt idx="8">
                  <c:v>18381784</c:v>
                </c:pt>
                <c:pt idx="9">
                  <c:v>19896107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B-4B53-ACE7-3FF354C20242}"/>
            </c:ext>
          </c:extLst>
        </c:ser>
        <c:ser>
          <c:idx val="1"/>
          <c:order val="1"/>
          <c:tx>
            <c:v>歳出</c:v>
          </c:tx>
          <c:spPr>
            <a:pattFill prst="pct90">
              <a:fgClr>
                <a:srgbClr val="FF9999"/>
              </a:fgClr>
              <a:bgClr>
                <a:schemeClr val="bg1"/>
              </a:bgClr>
            </a:pattFill>
          </c:spPr>
          <c:invertIfNegative val="0"/>
          <c:cat>
            <c:strRef>
              <c:f>(特別会計状況!$A$32,特別会計状況!$A$34,特別会計状況!$A$36,特別会計状況!$A$38,特別会計状況!$A$40,特別会計状況!$A$42,特別会計状況!$A$44,特別会計状況!$A$46,特別会計状況!$A$48,特別会計状況!$A$50,特別会計状況!$A$52)</c:f>
              <c:strCache>
                <c:ptCount val="10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(特別会計状況!$C$33,特別会計状況!$C$35,特別会計状況!$C$37,特別会計状況!$C$39,特別会計状況!$C$41,特別会計状況!$C$43,特別会計状況!$C$45,特別会計状況!$C$47,特別会計状況!$C$49,特別会計状況!$C$51,特別会計状況!$C$53)</c:f>
              <c:numCache>
                <c:formatCode>#,##0_);[Red]\(#,##0\)</c:formatCode>
                <c:ptCount val="10"/>
                <c:pt idx="0">
                  <c:v>18866189</c:v>
                </c:pt>
                <c:pt idx="1">
                  <c:v>20078612</c:v>
                </c:pt>
                <c:pt idx="2">
                  <c:v>20329477</c:v>
                </c:pt>
                <c:pt idx="3">
                  <c:v>19593414</c:v>
                </c:pt>
                <c:pt idx="4">
                  <c:v>19321556</c:v>
                </c:pt>
                <c:pt idx="5">
                  <c:v>19094328</c:v>
                </c:pt>
                <c:pt idx="6">
                  <c:v>19211366</c:v>
                </c:pt>
                <c:pt idx="7">
                  <c:v>19906738</c:v>
                </c:pt>
                <c:pt idx="8">
                  <c:v>19476048</c:v>
                </c:pt>
                <c:pt idx="9">
                  <c:v>20366102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9B-4B53-ACE7-3FF354C20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258480"/>
        <c:axId val="408251424"/>
      </c:barChart>
      <c:catAx>
        <c:axId val="40825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年度</a:t>
                </a:r>
              </a:p>
            </c:rich>
          </c:tx>
          <c:layout>
            <c:manualLayout>
              <c:xMode val="edge"/>
              <c:yMode val="edge"/>
              <c:x val="0.96027838695229406"/>
              <c:y val="0.902298745990084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08251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825142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金額（千</a:t>
                </a:r>
                <a:r>
                  <a:rPr lang="ja-JP" altLang="en-US"/>
                  <a:t>万</a:t>
                </a:r>
                <a:r>
                  <a:rPr lang="ja-JP"/>
                  <a:t>円）</a:t>
                </a:r>
              </a:p>
            </c:rich>
          </c:tx>
          <c:layout>
            <c:manualLayout>
              <c:xMode val="edge"/>
              <c:yMode val="edge"/>
              <c:x val="4.5244702502372877E-2"/>
              <c:y val="4.293683289588801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08258480"/>
        <c:crosses val="autoZero"/>
        <c:crossBetween val="between"/>
        <c:dispUnits>
          <c:builtInUnit val="tenThousands"/>
        </c:dispUnits>
      </c:valAx>
    </c:plotArea>
    <c:legend>
      <c:legendPos val="t"/>
      <c:layout>
        <c:manualLayout>
          <c:xMode val="edge"/>
          <c:yMode val="edge"/>
          <c:x val="0.69193155895300884"/>
          <c:y val="5.1724001166520851E-2"/>
          <c:w val="0.22982880455592913"/>
          <c:h val="6.8965645960921557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55</xdr:row>
      <xdr:rowOff>57150</xdr:rowOff>
    </xdr:from>
    <xdr:to>
      <xdr:col>10</xdr:col>
      <xdr:colOff>19049</xdr:colOff>
      <xdr:row>65</xdr:row>
      <xdr:rowOff>161925</xdr:rowOff>
    </xdr:to>
    <xdr:graphicFrame macro="">
      <xdr:nvGraphicFramePr>
        <xdr:cNvPr id="50192" name="グラフ 1">
          <a:extLst>
            <a:ext uri="{FF2B5EF4-FFF2-40B4-BE49-F238E27FC236}">
              <a16:creationId xmlns:a16="http://schemas.microsoft.com/office/drawing/2014/main" id="{00000000-0008-0000-0000-000010C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N91"/>
  <sheetViews>
    <sheetView tabSelected="1" view="pageBreakPreview" zoomScaleNormal="100" zoomScaleSheetLayoutView="100" workbookViewId="0"/>
  </sheetViews>
  <sheetFormatPr defaultColWidth="10.69921875" defaultRowHeight="18" customHeight="1"/>
  <cols>
    <col min="1" max="1" width="4.69921875" style="4" customWidth="1"/>
    <col min="2" max="2" width="4.59765625" style="4" customWidth="1"/>
    <col min="3" max="12" width="9.59765625" style="4" customWidth="1"/>
    <col min="13" max="13" width="2.5" style="4" customWidth="1"/>
    <col min="14" max="16384" width="10.69921875" style="4"/>
  </cols>
  <sheetData>
    <row r="1" spans="1:14" s="2" customFormat="1" ht="18" customHeight="1">
      <c r="A1" s="1" t="s">
        <v>0</v>
      </c>
      <c r="I1" s="3"/>
      <c r="K1" s="3" t="s">
        <v>1</v>
      </c>
    </row>
    <row r="2" spans="1:14" s="2" customFormat="1" ht="15" customHeight="1">
      <c r="A2" s="3"/>
      <c r="I2" s="3"/>
      <c r="K2" s="3" t="s">
        <v>2</v>
      </c>
    </row>
    <row r="3" spans="1:14" s="2" customFormat="1" ht="15" customHeight="1">
      <c r="A3" s="3"/>
      <c r="B3" s="3"/>
      <c r="I3" s="3"/>
      <c r="K3" s="3" t="s">
        <v>3</v>
      </c>
    </row>
    <row r="4" spans="1:14" ht="15.75" customHeight="1"/>
    <row r="5" spans="1:14" s="5" customFormat="1" ht="21" customHeight="1">
      <c r="A5" s="9" t="s">
        <v>4</v>
      </c>
      <c r="B5" s="10" t="s">
        <v>5</v>
      </c>
      <c r="C5" s="11" t="s">
        <v>6</v>
      </c>
      <c r="D5" s="10" t="s">
        <v>7</v>
      </c>
      <c r="E5" s="10" t="s">
        <v>8</v>
      </c>
      <c r="F5" s="12" t="s">
        <v>9</v>
      </c>
      <c r="G5" s="11" t="s">
        <v>10</v>
      </c>
      <c r="H5" s="46" t="s">
        <v>11</v>
      </c>
      <c r="I5" s="11" t="s">
        <v>12</v>
      </c>
      <c r="J5" s="10" t="s">
        <v>13</v>
      </c>
      <c r="K5" s="10" t="s">
        <v>14</v>
      </c>
      <c r="L5" s="10" t="s">
        <v>15</v>
      </c>
    </row>
    <row r="6" spans="1:14" s="6" customFormat="1" ht="15.75" hidden="1" customHeight="1">
      <c r="A6" s="56" t="s">
        <v>16</v>
      </c>
      <c r="B6" s="16" t="s">
        <v>17</v>
      </c>
      <c r="C6" s="17">
        <f t="shared" ref="C6:C23" si="0">SUM(D6:G6,H6:L6)</f>
        <v>15217248</v>
      </c>
      <c r="D6" s="18">
        <v>4396479</v>
      </c>
      <c r="E6" s="18"/>
      <c r="F6" s="18">
        <v>2995086</v>
      </c>
      <c r="G6" s="18">
        <v>894469</v>
      </c>
      <c r="H6" s="18">
        <v>405997</v>
      </c>
      <c r="I6" s="18">
        <v>5116380</v>
      </c>
      <c r="J6" s="18">
        <v>1408837</v>
      </c>
      <c r="K6" s="18"/>
      <c r="L6" s="18"/>
    </row>
    <row r="7" spans="1:14" s="6" customFormat="1" ht="15.95" hidden="1" customHeight="1">
      <c r="A7" s="57"/>
      <c r="B7" s="19" t="s">
        <v>18</v>
      </c>
      <c r="C7" s="20">
        <f t="shared" si="0"/>
        <v>15613998</v>
      </c>
      <c r="D7" s="20">
        <v>4368351</v>
      </c>
      <c r="E7" s="20"/>
      <c r="F7" s="20">
        <v>2939654</v>
      </c>
      <c r="G7" s="20">
        <v>881611</v>
      </c>
      <c r="H7" s="20">
        <v>642294</v>
      </c>
      <c r="I7" s="20">
        <v>5094575</v>
      </c>
      <c r="J7" s="20">
        <v>1687513</v>
      </c>
      <c r="K7" s="20"/>
      <c r="L7" s="20"/>
    </row>
    <row r="8" spans="1:14" ht="15.95" hidden="1" customHeight="1">
      <c r="A8" s="54" t="s">
        <v>19</v>
      </c>
      <c r="B8" s="21" t="s">
        <v>17</v>
      </c>
      <c r="C8" s="22">
        <f t="shared" si="0"/>
        <v>15451608</v>
      </c>
      <c r="D8" s="22">
        <v>4301190</v>
      </c>
      <c r="E8" s="22"/>
      <c r="F8" s="22">
        <v>3108854</v>
      </c>
      <c r="G8" s="22">
        <v>1381912</v>
      </c>
      <c r="H8" s="22">
        <v>475095</v>
      </c>
      <c r="I8" s="22">
        <v>4922213</v>
      </c>
      <c r="J8" s="22">
        <v>1262344</v>
      </c>
      <c r="K8" s="22"/>
      <c r="L8" s="22"/>
      <c r="M8" s="24"/>
      <c r="N8" s="24"/>
    </row>
    <row r="9" spans="1:14" ht="15.95" hidden="1" customHeight="1">
      <c r="A9" s="55"/>
      <c r="B9" s="25" t="s">
        <v>18</v>
      </c>
      <c r="C9" s="26">
        <f t="shared" si="0"/>
        <v>15670201</v>
      </c>
      <c r="D9" s="26">
        <v>4162275</v>
      </c>
      <c r="E9" s="26"/>
      <c r="F9" s="26">
        <v>3099199</v>
      </c>
      <c r="G9" s="26">
        <v>1380150</v>
      </c>
      <c r="H9" s="26">
        <v>668600</v>
      </c>
      <c r="I9" s="26">
        <v>4811465</v>
      </c>
      <c r="J9" s="26">
        <v>1548512</v>
      </c>
      <c r="K9" s="26"/>
      <c r="L9" s="26"/>
      <c r="M9" s="24"/>
      <c r="N9" s="24"/>
    </row>
    <row r="10" spans="1:14" ht="15.95" hidden="1" customHeight="1">
      <c r="A10" s="54" t="s">
        <v>20</v>
      </c>
      <c r="B10" s="21" t="s">
        <v>17</v>
      </c>
      <c r="C10" s="22">
        <f t="shared" si="0"/>
        <v>15646062</v>
      </c>
      <c r="D10" s="22">
        <v>4774423</v>
      </c>
      <c r="E10" s="28" t="s">
        <v>21</v>
      </c>
      <c r="F10" s="22">
        <v>3209056</v>
      </c>
      <c r="G10" s="22">
        <v>707748</v>
      </c>
      <c r="H10" s="22">
        <v>450888</v>
      </c>
      <c r="I10" s="22">
        <v>5316354</v>
      </c>
      <c r="J10" s="22">
        <v>1187593</v>
      </c>
      <c r="K10" s="22"/>
      <c r="L10" s="22"/>
      <c r="M10" s="24"/>
      <c r="N10" s="24"/>
    </row>
    <row r="11" spans="1:14" ht="16.5" hidden="1" customHeight="1">
      <c r="A11" s="55"/>
      <c r="B11" s="25" t="s">
        <v>18</v>
      </c>
      <c r="C11" s="26">
        <f t="shared" si="0"/>
        <v>15826029</v>
      </c>
      <c r="D11" s="26">
        <v>4611654</v>
      </c>
      <c r="E11" s="29" t="s">
        <v>21</v>
      </c>
      <c r="F11" s="26">
        <v>3199580</v>
      </c>
      <c r="G11" s="26">
        <v>702625</v>
      </c>
      <c r="H11" s="26">
        <v>618108</v>
      </c>
      <c r="I11" s="26">
        <v>5308847</v>
      </c>
      <c r="J11" s="26">
        <v>1385215</v>
      </c>
      <c r="K11" s="26"/>
      <c r="L11" s="26"/>
      <c r="M11" s="24"/>
      <c r="N11" s="24"/>
    </row>
    <row r="12" spans="1:14" ht="15.95" hidden="1" customHeight="1">
      <c r="A12" s="54" t="s">
        <v>22</v>
      </c>
      <c r="B12" s="21" t="s">
        <v>17</v>
      </c>
      <c r="C12" s="22">
        <f t="shared" si="0"/>
        <v>14470235</v>
      </c>
      <c r="D12" s="22">
        <v>5118557</v>
      </c>
      <c r="E12" s="28" t="s">
        <v>21</v>
      </c>
      <c r="F12" s="22">
        <v>3354898</v>
      </c>
      <c r="G12" s="22">
        <v>780208</v>
      </c>
      <c r="H12" s="22">
        <v>193209</v>
      </c>
      <c r="I12" s="22">
        <v>3800888</v>
      </c>
      <c r="J12" s="22">
        <v>1222475</v>
      </c>
      <c r="K12" s="22"/>
      <c r="L12" s="22"/>
      <c r="M12" s="24"/>
      <c r="N12" s="24"/>
    </row>
    <row r="13" spans="1:14" ht="15.95" hidden="1" customHeight="1">
      <c r="A13" s="55"/>
      <c r="B13" s="25" t="s">
        <v>18</v>
      </c>
      <c r="C13" s="26">
        <f t="shared" si="0"/>
        <v>14663848</v>
      </c>
      <c r="D13" s="26">
        <v>4969911</v>
      </c>
      <c r="E13" s="29" t="s">
        <v>21</v>
      </c>
      <c r="F13" s="26">
        <v>3315872</v>
      </c>
      <c r="G13" s="26">
        <v>778556</v>
      </c>
      <c r="H13" s="26">
        <v>282119</v>
      </c>
      <c r="I13" s="26">
        <v>3799704</v>
      </c>
      <c r="J13" s="26">
        <v>1517686</v>
      </c>
      <c r="K13" s="26"/>
      <c r="L13" s="26"/>
      <c r="M13" s="24"/>
      <c r="N13" s="24"/>
    </row>
    <row r="14" spans="1:14" ht="15.95" hidden="1" customHeight="1">
      <c r="A14" s="54" t="s">
        <v>23</v>
      </c>
      <c r="B14" s="21" t="s">
        <v>17</v>
      </c>
      <c r="C14" s="22">
        <f t="shared" si="0"/>
        <v>14319736</v>
      </c>
      <c r="D14" s="22">
        <v>5464626</v>
      </c>
      <c r="E14" s="28" t="s">
        <v>21</v>
      </c>
      <c r="F14" s="22">
        <v>3477851</v>
      </c>
      <c r="G14" s="22">
        <v>491997</v>
      </c>
      <c r="H14" s="22">
        <v>113919</v>
      </c>
      <c r="I14" s="22">
        <v>3606816</v>
      </c>
      <c r="J14" s="22">
        <v>1164527</v>
      </c>
      <c r="K14" s="22"/>
      <c r="L14" s="22"/>
      <c r="M14" s="24"/>
      <c r="N14" s="24"/>
    </row>
    <row r="15" spans="1:14" ht="15.95" hidden="1" customHeight="1">
      <c r="A15" s="55"/>
      <c r="B15" s="25" t="s">
        <v>18</v>
      </c>
      <c r="C15" s="26">
        <f t="shared" si="0"/>
        <v>14319327</v>
      </c>
      <c r="D15" s="26">
        <v>5298202</v>
      </c>
      <c r="E15" s="29" t="s">
        <v>21</v>
      </c>
      <c r="F15" s="26">
        <v>3380556</v>
      </c>
      <c r="G15" s="26">
        <v>491362</v>
      </c>
      <c r="H15" s="26">
        <v>105486</v>
      </c>
      <c r="I15" s="26">
        <v>3587787</v>
      </c>
      <c r="J15" s="26">
        <v>1455934</v>
      </c>
      <c r="K15" s="26"/>
      <c r="L15" s="26"/>
      <c r="M15" s="24"/>
      <c r="N15" s="24"/>
    </row>
    <row r="16" spans="1:14" ht="15.95" hidden="1" customHeight="1">
      <c r="A16" s="54" t="s">
        <v>24</v>
      </c>
      <c r="B16" s="21" t="s">
        <v>17</v>
      </c>
      <c r="C16" s="23">
        <f t="shared" si="0"/>
        <v>15420030</v>
      </c>
      <c r="D16" s="23">
        <v>5546553</v>
      </c>
      <c r="E16" s="28" t="s">
        <v>21</v>
      </c>
      <c r="F16" s="23">
        <v>3558955</v>
      </c>
      <c r="G16" s="23">
        <v>835191</v>
      </c>
      <c r="H16" s="23">
        <v>103855</v>
      </c>
      <c r="I16" s="23">
        <v>4293447</v>
      </c>
      <c r="J16" s="23">
        <v>1082029</v>
      </c>
      <c r="K16" s="23"/>
      <c r="L16" s="23"/>
      <c r="M16" s="24"/>
      <c r="N16" s="24"/>
    </row>
    <row r="17" spans="1:14" ht="15.95" hidden="1" customHeight="1">
      <c r="A17" s="55"/>
      <c r="B17" s="25" t="s">
        <v>18</v>
      </c>
      <c r="C17" s="27">
        <f t="shared" si="0"/>
        <v>15315149</v>
      </c>
      <c r="D17" s="27">
        <v>5318415</v>
      </c>
      <c r="E17" s="29" t="s">
        <v>21</v>
      </c>
      <c r="F17" s="27">
        <v>3427654</v>
      </c>
      <c r="G17" s="27">
        <v>833582</v>
      </c>
      <c r="H17" s="27">
        <v>78497</v>
      </c>
      <c r="I17" s="27">
        <v>4288363</v>
      </c>
      <c r="J17" s="27">
        <v>1368638</v>
      </c>
      <c r="K17" s="27"/>
      <c r="L17" s="27"/>
      <c r="M17" s="24"/>
      <c r="N17" s="24"/>
    </row>
    <row r="18" spans="1:14" ht="20.100000000000001" hidden="1" customHeight="1">
      <c r="A18" s="54" t="s">
        <v>25</v>
      </c>
      <c r="B18" s="21" t="s">
        <v>17</v>
      </c>
      <c r="C18" s="23">
        <f t="shared" si="0"/>
        <v>19206328</v>
      </c>
      <c r="D18" s="23">
        <v>5997157</v>
      </c>
      <c r="E18" s="28" t="s">
        <v>21</v>
      </c>
      <c r="F18" s="23">
        <v>3682156</v>
      </c>
      <c r="G18" s="23">
        <v>902498</v>
      </c>
      <c r="H18" s="23">
        <v>207946</v>
      </c>
      <c r="I18" s="23">
        <v>6723943</v>
      </c>
      <c r="J18" s="23">
        <v>1692628</v>
      </c>
      <c r="K18" s="23"/>
      <c r="L18" s="23"/>
      <c r="M18" s="24"/>
      <c r="N18" s="24"/>
    </row>
    <row r="19" spans="1:14" ht="20.100000000000001" hidden="1" customHeight="1">
      <c r="A19" s="55"/>
      <c r="B19" s="25" t="s">
        <v>18</v>
      </c>
      <c r="C19" s="27">
        <f t="shared" si="0"/>
        <v>19443305</v>
      </c>
      <c r="D19" s="27">
        <v>5904692</v>
      </c>
      <c r="E19" s="29" t="s">
        <v>21</v>
      </c>
      <c r="F19" s="27">
        <v>3647617</v>
      </c>
      <c r="G19" s="27">
        <v>900428</v>
      </c>
      <c r="H19" s="27">
        <v>148798</v>
      </c>
      <c r="I19" s="27">
        <v>6721134</v>
      </c>
      <c r="J19" s="27">
        <v>2120636</v>
      </c>
      <c r="K19" s="27"/>
      <c r="L19" s="27"/>
      <c r="M19" s="24"/>
      <c r="N19" s="24"/>
    </row>
    <row r="20" spans="1:14" ht="20.100000000000001" hidden="1" customHeight="1">
      <c r="A20" s="52" t="s">
        <v>26</v>
      </c>
      <c r="B20" s="32" t="s">
        <v>17</v>
      </c>
      <c r="C20" s="23">
        <f t="shared" si="0"/>
        <v>17193739</v>
      </c>
      <c r="D20" s="23">
        <v>5651139</v>
      </c>
      <c r="E20" s="23">
        <v>510666</v>
      </c>
      <c r="F20" s="23">
        <v>3791977</v>
      </c>
      <c r="G20" s="23">
        <v>471677</v>
      </c>
      <c r="H20" s="23">
        <v>456508</v>
      </c>
      <c r="I20" s="23">
        <v>4921893</v>
      </c>
      <c r="J20" s="23">
        <v>1389879</v>
      </c>
      <c r="K20" s="23"/>
      <c r="L20" s="23"/>
      <c r="M20" s="24"/>
      <c r="N20" s="24"/>
    </row>
    <row r="21" spans="1:14" ht="20.100000000000001" hidden="1" customHeight="1">
      <c r="A21" s="53"/>
      <c r="B21" s="33" t="s">
        <v>18</v>
      </c>
      <c r="C21" s="27">
        <f t="shared" si="0"/>
        <v>17239390</v>
      </c>
      <c r="D21" s="27">
        <v>5568729</v>
      </c>
      <c r="E21" s="27">
        <v>509612</v>
      </c>
      <c r="F21" s="27">
        <v>3745023</v>
      </c>
      <c r="G21" s="27">
        <v>470478</v>
      </c>
      <c r="H21" s="27">
        <v>379368</v>
      </c>
      <c r="I21" s="27">
        <v>4920316</v>
      </c>
      <c r="J21" s="27">
        <v>1645864</v>
      </c>
      <c r="K21" s="27"/>
      <c r="L21" s="27"/>
      <c r="M21" s="24"/>
      <c r="N21" s="24"/>
    </row>
    <row r="22" spans="1:14" ht="20.100000000000001" hidden="1" customHeight="1">
      <c r="A22" s="52" t="s">
        <v>27</v>
      </c>
      <c r="B22" s="32" t="s">
        <v>17</v>
      </c>
      <c r="C22" s="23">
        <f t="shared" si="0"/>
        <v>16498498</v>
      </c>
      <c r="D22" s="23">
        <v>5985128</v>
      </c>
      <c r="E22" s="23">
        <v>526443</v>
      </c>
      <c r="F22" s="23">
        <v>3934389</v>
      </c>
      <c r="G22" s="23">
        <v>471140</v>
      </c>
      <c r="H22" s="23">
        <v>452278</v>
      </c>
      <c r="I22" s="23">
        <v>3673537</v>
      </c>
      <c r="J22" s="23">
        <v>1455583</v>
      </c>
      <c r="K22" s="30" t="s">
        <v>21</v>
      </c>
      <c r="L22" s="30" t="s">
        <v>21</v>
      </c>
      <c r="M22" s="24"/>
      <c r="N22" s="24"/>
    </row>
    <row r="23" spans="1:14" ht="20.100000000000001" hidden="1" customHeight="1">
      <c r="A23" s="53"/>
      <c r="B23" s="33" t="s">
        <v>18</v>
      </c>
      <c r="C23" s="27">
        <f t="shared" si="0"/>
        <v>16587771</v>
      </c>
      <c r="D23" s="27">
        <v>5884898</v>
      </c>
      <c r="E23" s="27">
        <v>510666</v>
      </c>
      <c r="F23" s="27">
        <v>3887222</v>
      </c>
      <c r="G23" s="27">
        <v>469916</v>
      </c>
      <c r="H23" s="27">
        <v>379965</v>
      </c>
      <c r="I23" s="27">
        <v>3672272</v>
      </c>
      <c r="J23" s="27">
        <v>1782832</v>
      </c>
      <c r="K23" s="31" t="s">
        <v>21</v>
      </c>
      <c r="L23" s="31" t="s">
        <v>21</v>
      </c>
      <c r="M23" s="24"/>
      <c r="N23" s="24"/>
    </row>
    <row r="24" spans="1:14" ht="20.100000000000001" hidden="1" customHeight="1">
      <c r="A24" s="52" t="s">
        <v>28</v>
      </c>
      <c r="B24" s="32" t="s">
        <v>17</v>
      </c>
      <c r="C24" s="23">
        <f t="shared" ref="C24:C29" si="1">SUM(D24:L24)</f>
        <v>16495570</v>
      </c>
      <c r="D24" s="23">
        <v>6368527</v>
      </c>
      <c r="E24" s="23">
        <v>532485</v>
      </c>
      <c r="F24" s="23">
        <f>4082311+25829</f>
        <v>4108140</v>
      </c>
      <c r="G24" s="23">
        <v>393915</v>
      </c>
      <c r="H24" s="23">
        <v>84135</v>
      </c>
      <c r="I24" s="23">
        <v>3685762</v>
      </c>
      <c r="J24" s="23">
        <v>1322606</v>
      </c>
      <c r="K24" s="30" t="s">
        <v>21</v>
      </c>
      <c r="L24" s="30" t="s">
        <v>21</v>
      </c>
      <c r="M24" s="24"/>
      <c r="N24" s="24"/>
    </row>
    <row r="25" spans="1:14" ht="20.100000000000001" hidden="1" customHeight="1">
      <c r="A25" s="53"/>
      <c r="B25" s="33" t="s">
        <v>18</v>
      </c>
      <c r="C25" s="27">
        <f t="shared" si="1"/>
        <v>16793599</v>
      </c>
      <c r="D25" s="27">
        <v>6282379</v>
      </c>
      <c r="E25" s="27">
        <v>531279</v>
      </c>
      <c r="F25" s="27">
        <f>4054707+24698</f>
        <v>4079405</v>
      </c>
      <c r="G25" s="27">
        <v>392845</v>
      </c>
      <c r="H25" s="27">
        <v>19602</v>
      </c>
      <c r="I25" s="27">
        <v>3681493</v>
      </c>
      <c r="J25" s="27">
        <v>1806596</v>
      </c>
      <c r="K25" s="31" t="s">
        <v>21</v>
      </c>
      <c r="L25" s="31" t="s">
        <v>21</v>
      </c>
      <c r="M25" s="24"/>
      <c r="N25" s="24"/>
    </row>
    <row r="26" spans="1:14" ht="20.100000000000001" hidden="1" customHeight="1">
      <c r="A26" s="52" t="s">
        <v>29</v>
      </c>
      <c r="B26" s="32" t="s">
        <v>17</v>
      </c>
      <c r="C26" s="23">
        <f t="shared" si="1"/>
        <v>16747239</v>
      </c>
      <c r="D26" s="23">
        <v>6660884</v>
      </c>
      <c r="E26" s="23">
        <v>550459</v>
      </c>
      <c r="F26" s="23">
        <v>4239131</v>
      </c>
      <c r="G26" s="23">
        <v>424817</v>
      </c>
      <c r="H26" s="23">
        <v>104534</v>
      </c>
      <c r="I26" s="23">
        <v>3451542</v>
      </c>
      <c r="J26" s="23">
        <v>1315872</v>
      </c>
      <c r="K26" s="30" t="s">
        <v>21</v>
      </c>
      <c r="L26" s="30" t="s">
        <v>21</v>
      </c>
      <c r="M26" s="24"/>
      <c r="N26" s="34"/>
    </row>
    <row r="27" spans="1:14" ht="20.100000000000001" hidden="1" customHeight="1">
      <c r="A27" s="53"/>
      <c r="B27" s="33" t="s">
        <v>18</v>
      </c>
      <c r="C27" s="27">
        <f t="shared" si="1"/>
        <v>17114191</v>
      </c>
      <c r="D27" s="27">
        <v>6653315</v>
      </c>
      <c r="E27" s="27">
        <v>549520</v>
      </c>
      <c r="F27" s="27">
        <v>4238384</v>
      </c>
      <c r="G27" s="27">
        <v>423532</v>
      </c>
      <c r="H27" s="27">
        <v>19840</v>
      </c>
      <c r="I27" s="27">
        <v>3449729</v>
      </c>
      <c r="J27" s="27">
        <v>1779871</v>
      </c>
      <c r="K27" s="31" t="s">
        <v>21</v>
      </c>
      <c r="L27" s="31" t="s">
        <v>21</v>
      </c>
      <c r="M27" s="24"/>
      <c r="N27" s="24"/>
    </row>
    <row r="28" spans="1:14" ht="20.100000000000001" hidden="1" customHeight="1">
      <c r="A28" s="52" t="s">
        <v>30</v>
      </c>
      <c r="B28" s="32" t="s">
        <v>17</v>
      </c>
      <c r="C28" s="23">
        <f t="shared" si="1"/>
        <v>16936793</v>
      </c>
      <c r="D28" s="23">
        <v>6856331</v>
      </c>
      <c r="E28" s="23">
        <v>566645</v>
      </c>
      <c r="F28" s="23">
        <v>4580122</v>
      </c>
      <c r="G28" s="23">
        <v>462270</v>
      </c>
      <c r="H28" s="23">
        <v>104709</v>
      </c>
      <c r="I28" s="23">
        <v>2956411</v>
      </c>
      <c r="J28" s="23">
        <v>1410305</v>
      </c>
      <c r="K28" s="30" t="s">
        <v>21</v>
      </c>
      <c r="L28" s="30" t="s">
        <v>21</v>
      </c>
      <c r="M28" s="24"/>
      <c r="N28" s="24"/>
    </row>
    <row r="29" spans="1:14" ht="20.100000000000001" hidden="1" customHeight="1">
      <c r="A29" s="53"/>
      <c r="B29" s="33" t="s">
        <v>18</v>
      </c>
      <c r="C29" s="27">
        <f t="shared" si="1"/>
        <v>17143737</v>
      </c>
      <c r="D29" s="27">
        <v>6755219</v>
      </c>
      <c r="E29" s="27">
        <v>564795</v>
      </c>
      <c r="F29" s="27">
        <v>4504857</v>
      </c>
      <c r="G29" s="27">
        <v>460288</v>
      </c>
      <c r="H29" s="27">
        <v>94961</v>
      </c>
      <c r="I29" s="27">
        <v>2953546</v>
      </c>
      <c r="J29" s="27">
        <v>1810071</v>
      </c>
      <c r="K29" s="31" t="s">
        <v>21</v>
      </c>
      <c r="L29" s="31" t="s">
        <v>21</v>
      </c>
      <c r="M29" s="24"/>
      <c r="N29" s="24"/>
    </row>
    <row r="30" spans="1:14" ht="20.100000000000001" hidden="1" customHeight="1">
      <c r="A30" s="49" t="s">
        <v>31</v>
      </c>
      <c r="B30" s="13" t="s">
        <v>17</v>
      </c>
      <c r="C30" s="35">
        <f t="shared" ref="C30:C35" si="2">SUM(D30:L30)</f>
        <v>17318787</v>
      </c>
      <c r="D30" s="23">
        <v>7075707</v>
      </c>
      <c r="E30" s="23">
        <v>577468</v>
      </c>
      <c r="F30" s="23">
        <v>4744090</v>
      </c>
      <c r="G30" s="23">
        <v>392968</v>
      </c>
      <c r="H30" s="23">
        <v>12910</v>
      </c>
      <c r="I30" s="23">
        <v>3105620</v>
      </c>
      <c r="J30" s="36">
        <v>1410024</v>
      </c>
      <c r="K30" s="37" t="s">
        <v>21</v>
      </c>
      <c r="L30" s="37" t="s">
        <v>21</v>
      </c>
      <c r="M30" s="38"/>
      <c r="N30" s="39"/>
    </row>
    <row r="31" spans="1:14" ht="20.100000000000001" hidden="1" customHeight="1">
      <c r="A31" s="50"/>
      <c r="B31" s="14" t="s">
        <v>32</v>
      </c>
      <c r="C31" s="40">
        <f t="shared" si="2"/>
        <v>17647977</v>
      </c>
      <c r="D31" s="41">
        <v>6939952</v>
      </c>
      <c r="E31" s="41">
        <v>575941</v>
      </c>
      <c r="F31" s="41">
        <v>4684460</v>
      </c>
      <c r="G31" s="41">
        <v>391219</v>
      </c>
      <c r="H31" s="41">
        <v>9654</v>
      </c>
      <c r="I31" s="41">
        <v>3104845</v>
      </c>
      <c r="J31" s="43">
        <v>1941906</v>
      </c>
      <c r="K31" s="44" t="s">
        <v>21</v>
      </c>
      <c r="L31" s="44" t="s">
        <v>21</v>
      </c>
      <c r="M31" s="38"/>
      <c r="N31" s="38"/>
    </row>
    <row r="32" spans="1:14" ht="20.100000000000001" hidden="1" customHeight="1">
      <c r="A32" s="49" t="s">
        <v>33</v>
      </c>
      <c r="B32" s="13" t="s">
        <v>17</v>
      </c>
      <c r="C32" s="35">
        <f t="shared" si="2"/>
        <v>17497856</v>
      </c>
      <c r="D32" s="23">
        <v>6973864</v>
      </c>
      <c r="E32" s="23">
        <v>594995</v>
      </c>
      <c r="F32" s="23">
        <v>4924929</v>
      </c>
      <c r="G32" s="23">
        <v>496929</v>
      </c>
      <c r="H32" s="23">
        <v>66629</v>
      </c>
      <c r="I32" s="23">
        <v>3040882</v>
      </c>
      <c r="J32" s="36">
        <v>1399628</v>
      </c>
      <c r="K32" s="37" t="s">
        <v>21</v>
      </c>
      <c r="L32" s="37" t="s">
        <v>21</v>
      </c>
      <c r="M32" s="38"/>
      <c r="N32" s="38"/>
    </row>
    <row r="33" spans="1:14" ht="20.100000000000001" hidden="1" customHeight="1">
      <c r="A33" s="50"/>
      <c r="B33" s="14" t="s">
        <v>32</v>
      </c>
      <c r="C33" s="40">
        <f t="shared" si="2"/>
        <v>17900971</v>
      </c>
      <c r="D33" s="41">
        <v>6931186</v>
      </c>
      <c r="E33" s="41">
        <v>593626</v>
      </c>
      <c r="F33" s="41">
        <v>4872615</v>
      </c>
      <c r="G33" s="41">
        <v>496515</v>
      </c>
      <c r="H33" s="41">
        <v>10731</v>
      </c>
      <c r="I33" s="41">
        <v>3037686</v>
      </c>
      <c r="J33" s="43">
        <v>1958612</v>
      </c>
      <c r="K33" s="44" t="s">
        <v>21</v>
      </c>
      <c r="L33" s="44" t="s">
        <v>21</v>
      </c>
      <c r="M33" s="38"/>
      <c r="N33" s="38"/>
    </row>
    <row r="34" spans="1:14" ht="20.100000000000001" customHeight="1">
      <c r="A34" s="49">
        <v>27</v>
      </c>
      <c r="B34" s="13" t="s">
        <v>17</v>
      </c>
      <c r="C34" s="35">
        <f t="shared" si="2"/>
        <v>18692258</v>
      </c>
      <c r="D34" s="23">
        <v>7832080</v>
      </c>
      <c r="E34" s="23">
        <v>596085</v>
      </c>
      <c r="F34" s="23">
        <v>5194876</v>
      </c>
      <c r="G34" s="23">
        <v>468361</v>
      </c>
      <c r="H34" s="23">
        <v>58567</v>
      </c>
      <c r="I34" s="23">
        <v>3066741</v>
      </c>
      <c r="J34" s="36">
        <v>1475548</v>
      </c>
      <c r="K34" s="37" t="s">
        <v>21</v>
      </c>
      <c r="L34" s="37" t="s">
        <v>21</v>
      </c>
      <c r="M34" s="38"/>
      <c r="N34" s="39"/>
    </row>
    <row r="35" spans="1:14" ht="20.100000000000001" customHeight="1">
      <c r="A35" s="50"/>
      <c r="B35" s="14" t="s">
        <v>32</v>
      </c>
      <c r="C35" s="40">
        <f t="shared" si="2"/>
        <v>18866189</v>
      </c>
      <c r="D35" s="41">
        <v>7810278</v>
      </c>
      <c r="E35" s="41">
        <v>593804</v>
      </c>
      <c r="F35" s="41">
        <v>5076629</v>
      </c>
      <c r="G35" s="41">
        <v>459794</v>
      </c>
      <c r="H35" s="41">
        <v>8451</v>
      </c>
      <c r="I35" s="41">
        <v>2998101</v>
      </c>
      <c r="J35" s="43">
        <v>1919132</v>
      </c>
      <c r="K35" s="44" t="s">
        <v>21</v>
      </c>
      <c r="L35" s="44" t="s">
        <v>21</v>
      </c>
      <c r="M35" s="38"/>
      <c r="N35" s="38"/>
    </row>
    <row r="36" spans="1:14" ht="20.100000000000001" customHeight="1">
      <c r="A36" s="49">
        <v>28</v>
      </c>
      <c r="B36" s="13" t="s">
        <v>17</v>
      </c>
      <c r="C36" s="35">
        <v>19189898</v>
      </c>
      <c r="D36" s="23">
        <v>7879845</v>
      </c>
      <c r="E36" s="23">
        <v>624561</v>
      </c>
      <c r="F36" s="23">
        <v>5365866</v>
      </c>
      <c r="G36" s="30" t="s">
        <v>21</v>
      </c>
      <c r="H36" s="23">
        <v>52723</v>
      </c>
      <c r="I36" s="30" t="s">
        <v>21</v>
      </c>
      <c r="J36" s="36">
        <v>1484773</v>
      </c>
      <c r="K36" s="36">
        <v>3286192</v>
      </c>
      <c r="L36" s="36">
        <v>495938</v>
      </c>
      <c r="M36" s="38"/>
      <c r="N36" s="38"/>
    </row>
    <row r="37" spans="1:14" ht="20.100000000000001" customHeight="1">
      <c r="A37" s="50"/>
      <c r="B37" s="14" t="s">
        <v>32</v>
      </c>
      <c r="C37" s="40">
        <v>20078612</v>
      </c>
      <c r="D37" s="41">
        <v>7768151</v>
      </c>
      <c r="E37" s="41">
        <v>621468</v>
      </c>
      <c r="F37" s="41">
        <v>5152912</v>
      </c>
      <c r="G37" s="42" t="s">
        <v>21</v>
      </c>
      <c r="H37" s="41">
        <v>5536</v>
      </c>
      <c r="I37" s="42" t="s">
        <v>21</v>
      </c>
      <c r="J37" s="43">
        <v>1890060</v>
      </c>
      <c r="K37" s="43">
        <v>4022852</v>
      </c>
      <c r="L37" s="43">
        <v>617633</v>
      </c>
      <c r="M37" s="38"/>
      <c r="N37" s="38"/>
    </row>
    <row r="38" spans="1:14" ht="20.100000000000001" customHeight="1">
      <c r="A38" s="49">
        <v>29</v>
      </c>
      <c r="B38" s="13" t="s">
        <v>17</v>
      </c>
      <c r="C38" s="35">
        <v>19507934</v>
      </c>
      <c r="D38" s="23">
        <v>7639452</v>
      </c>
      <c r="E38" s="23">
        <v>669774</v>
      </c>
      <c r="F38" s="23">
        <v>5656209</v>
      </c>
      <c r="G38" s="30" t="s">
        <v>34</v>
      </c>
      <c r="H38" s="23">
        <v>49791</v>
      </c>
      <c r="I38" s="30" t="s">
        <v>34</v>
      </c>
      <c r="J38" s="36">
        <v>1551328</v>
      </c>
      <c r="K38" s="36">
        <v>3396192</v>
      </c>
      <c r="L38" s="36">
        <v>545188</v>
      </c>
      <c r="M38" s="38"/>
      <c r="N38" s="38"/>
    </row>
    <row r="39" spans="1:14" ht="20.100000000000001" customHeight="1">
      <c r="A39" s="50"/>
      <c r="B39" s="14" t="s">
        <v>32</v>
      </c>
      <c r="C39" s="40">
        <v>20329477</v>
      </c>
      <c r="D39" s="41">
        <v>7400920</v>
      </c>
      <c r="E39" s="41">
        <v>666852</v>
      </c>
      <c r="F39" s="41">
        <v>5474690</v>
      </c>
      <c r="G39" s="42" t="s">
        <v>34</v>
      </c>
      <c r="H39" s="41">
        <v>3673</v>
      </c>
      <c r="I39" s="42" t="s">
        <v>34</v>
      </c>
      <c r="J39" s="43">
        <v>1956707</v>
      </c>
      <c r="K39" s="43">
        <v>4163966</v>
      </c>
      <c r="L39" s="43">
        <v>662669</v>
      </c>
      <c r="M39" s="38"/>
      <c r="N39" s="38"/>
    </row>
    <row r="40" spans="1:14" ht="20.100000000000001" customHeight="1">
      <c r="A40" s="49">
        <v>30</v>
      </c>
      <c r="B40" s="13" t="s">
        <v>17</v>
      </c>
      <c r="C40" s="35">
        <v>18707224</v>
      </c>
      <c r="D40" s="23">
        <v>6693927</v>
      </c>
      <c r="E40" s="23">
        <v>734660</v>
      </c>
      <c r="F40" s="23">
        <v>5726577</v>
      </c>
      <c r="G40" s="30" t="s">
        <v>34</v>
      </c>
      <c r="H40" s="23">
        <v>48691</v>
      </c>
      <c r="I40" s="30" t="s">
        <v>34</v>
      </c>
      <c r="J40" s="36">
        <v>1596615</v>
      </c>
      <c r="K40" s="36">
        <v>3414563</v>
      </c>
      <c r="L40" s="36">
        <v>517286</v>
      </c>
      <c r="M40" s="38"/>
      <c r="N40" s="38"/>
    </row>
    <row r="41" spans="1:14" ht="20.100000000000001" customHeight="1">
      <c r="A41" s="50"/>
      <c r="B41" s="14" t="s">
        <v>32</v>
      </c>
      <c r="C41" s="40">
        <v>19593414</v>
      </c>
      <c r="D41" s="41">
        <v>6541600</v>
      </c>
      <c r="E41" s="41">
        <v>731837</v>
      </c>
      <c r="F41" s="41">
        <v>5608952</v>
      </c>
      <c r="G41" s="42" t="s">
        <v>34</v>
      </c>
      <c r="H41" s="41">
        <v>3712</v>
      </c>
      <c r="I41" s="42" t="s">
        <v>34</v>
      </c>
      <c r="J41" s="43">
        <v>1948957</v>
      </c>
      <c r="K41" s="43">
        <v>4147538</v>
      </c>
      <c r="L41" s="43">
        <v>635867</v>
      </c>
      <c r="M41" s="38"/>
      <c r="N41" s="38"/>
    </row>
    <row r="42" spans="1:14" ht="20.100000000000001" customHeight="1">
      <c r="A42" s="51" t="s">
        <v>35</v>
      </c>
      <c r="B42" s="13" t="s">
        <v>17</v>
      </c>
      <c r="C42" s="35">
        <v>18222674</v>
      </c>
      <c r="D42" s="23">
        <v>6298324</v>
      </c>
      <c r="E42" s="23">
        <v>765314</v>
      </c>
      <c r="F42" s="23">
        <v>5781311</v>
      </c>
      <c r="G42" s="30" t="s">
        <v>36</v>
      </c>
      <c r="H42" s="23">
        <v>47545</v>
      </c>
      <c r="I42" s="30" t="s">
        <v>36</v>
      </c>
      <c r="J42" s="36">
        <v>1591771</v>
      </c>
      <c r="K42" s="36">
        <v>3229283</v>
      </c>
      <c r="L42" s="36">
        <v>509126</v>
      </c>
      <c r="M42" s="38"/>
      <c r="N42" s="38"/>
    </row>
    <row r="43" spans="1:14" ht="20.100000000000001" customHeight="1">
      <c r="A43" s="50"/>
      <c r="B43" s="14" t="s">
        <v>32</v>
      </c>
      <c r="C43" s="40">
        <v>19321556</v>
      </c>
      <c r="D43" s="41">
        <v>6227907</v>
      </c>
      <c r="E43" s="41">
        <v>763093</v>
      </c>
      <c r="F43" s="41">
        <v>5706324</v>
      </c>
      <c r="G43" s="42" t="s">
        <v>36</v>
      </c>
      <c r="H43" s="41">
        <v>1202</v>
      </c>
      <c r="I43" s="42" t="s">
        <v>36</v>
      </c>
      <c r="J43" s="43">
        <v>1984771</v>
      </c>
      <c r="K43" s="43">
        <v>4009355</v>
      </c>
      <c r="L43" s="43">
        <v>628904</v>
      </c>
      <c r="M43" s="38"/>
      <c r="N43" s="38"/>
    </row>
    <row r="44" spans="1:14" ht="20.100000000000001" customHeight="1">
      <c r="A44" s="51">
        <v>2</v>
      </c>
      <c r="B44" s="13" t="s">
        <v>17</v>
      </c>
      <c r="C44" s="35">
        <f t="shared" ref="C44:C47" si="3">SUM(D44:L44)</f>
        <v>18261881</v>
      </c>
      <c r="D44" s="23">
        <v>6076090</v>
      </c>
      <c r="E44" s="23">
        <v>826660</v>
      </c>
      <c r="F44" s="23">
        <v>5846762</v>
      </c>
      <c r="G44" s="30" t="s">
        <v>36</v>
      </c>
      <c r="H44" s="23">
        <v>49442</v>
      </c>
      <c r="I44" s="30" t="s">
        <v>36</v>
      </c>
      <c r="J44" s="36">
        <v>1636894</v>
      </c>
      <c r="K44" s="36">
        <v>3317073</v>
      </c>
      <c r="L44" s="36">
        <v>508960</v>
      </c>
      <c r="M44" s="38"/>
      <c r="N44" s="38"/>
    </row>
    <row r="45" spans="1:14" ht="20.100000000000001" customHeight="1">
      <c r="A45" s="50"/>
      <c r="B45" s="14" t="s">
        <v>32</v>
      </c>
      <c r="C45" s="40">
        <f t="shared" si="3"/>
        <v>19094328</v>
      </c>
      <c r="D45" s="41">
        <v>5952321</v>
      </c>
      <c r="E45" s="41">
        <v>825199</v>
      </c>
      <c r="F45" s="41">
        <v>5555612</v>
      </c>
      <c r="G45" s="42" t="s">
        <v>36</v>
      </c>
      <c r="H45" s="41">
        <v>1559</v>
      </c>
      <c r="I45" s="42" t="s">
        <v>36</v>
      </c>
      <c r="J45" s="43">
        <v>1996728</v>
      </c>
      <c r="K45" s="43">
        <v>4146451</v>
      </c>
      <c r="L45" s="43">
        <v>616458</v>
      </c>
      <c r="M45" s="38"/>
      <c r="N45" s="38"/>
    </row>
    <row r="46" spans="1:14" ht="20.100000000000001" customHeight="1">
      <c r="A46" s="51">
        <v>3</v>
      </c>
      <c r="B46" s="13" t="s">
        <v>17</v>
      </c>
      <c r="C46" s="35">
        <f t="shared" si="3"/>
        <v>18556915</v>
      </c>
      <c r="D46" s="23">
        <v>6175878</v>
      </c>
      <c r="E46" s="23">
        <v>838754</v>
      </c>
      <c r="F46" s="23">
        <v>6087620</v>
      </c>
      <c r="G46" s="30" t="s">
        <v>36</v>
      </c>
      <c r="H46" s="23">
        <v>50177</v>
      </c>
      <c r="I46" s="30" t="s">
        <v>36</v>
      </c>
      <c r="J46" s="36">
        <v>1518717</v>
      </c>
      <c r="K46" s="36">
        <v>3363859</v>
      </c>
      <c r="L46" s="36">
        <v>521910</v>
      </c>
      <c r="M46" s="38"/>
      <c r="N46" s="38"/>
    </row>
    <row r="47" spans="1:14" ht="20.100000000000001" customHeight="1">
      <c r="A47" s="50"/>
      <c r="B47" s="14" t="s">
        <v>32</v>
      </c>
      <c r="C47" s="40">
        <f t="shared" si="3"/>
        <v>19211366</v>
      </c>
      <c r="D47" s="41">
        <v>6047498</v>
      </c>
      <c r="E47" s="41">
        <v>835063</v>
      </c>
      <c r="F47" s="41">
        <v>5796768</v>
      </c>
      <c r="G47" s="42" t="s">
        <v>36</v>
      </c>
      <c r="H47" s="41">
        <v>1782</v>
      </c>
      <c r="I47" s="42" t="s">
        <v>36</v>
      </c>
      <c r="J47" s="43">
        <v>1740370</v>
      </c>
      <c r="K47" s="43">
        <v>4168226</v>
      </c>
      <c r="L47" s="43">
        <v>621659</v>
      </c>
      <c r="M47" s="38"/>
      <c r="N47" s="38"/>
    </row>
    <row r="48" spans="1:14" ht="20.100000000000001" customHeight="1">
      <c r="A48" s="51">
        <v>4</v>
      </c>
      <c r="B48" s="13" t="s">
        <v>17</v>
      </c>
      <c r="C48" s="35">
        <f t="shared" ref="C48:C51" si="4">SUM(D48:L48)</f>
        <v>19247602</v>
      </c>
      <c r="D48" s="23">
        <v>6113068</v>
      </c>
      <c r="E48" s="23">
        <v>924868</v>
      </c>
      <c r="F48" s="23">
        <v>5999477</v>
      </c>
      <c r="G48" s="30" t="s">
        <v>34</v>
      </c>
      <c r="H48" s="23">
        <v>50607</v>
      </c>
      <c r="I48" s="30" t="s">
        <v>34</v>
      </c>
      <c r="J48" s="36">
        <v>1606331</v>
      </c>
      <c r="K48" s="36">
        <v>4063763</v>
      </c>
      <c r="L48" s="36">
        <v>489488</v>
      </c>
      <c r="M48" s="38"/>
      <c r="N48" s="38"/>
    </row>
    <row r="49" spans="1:14" ht="20.100000000000001" customHeight="1">
      <c r="A49" s="50"/>
      <c r="B49" s="14" t="s">
        <v>32</v>
      </c>
      <c r="C49" s="40">
        <f t="shared" si="4"/>
        <v>19906738</v>
      </c>
      <c r="D49" s="41">
        <v>6015758</v>
      </c>
      <c r="E49" s="41">
        <v>922217</v>
      </c>
      <c r="F49" s="41">
        <v>5695545</v>
      </c>
      <c r="G49" s="42" t="s">
        <v>34</v>
      </c>
      <c r="H49" s="41">
        <v>1716</v>
      </c>
      <c r="I49" s="42" t="s">
        <v>34</v>
      </c>
      <c r="J49" s="43">
        <v>1880526</v>
      </c>
      <c r="K49" s="43">
        <v>4783578</v>
      </c>
      <c r="L49" s="43">
        <v>607398</v>
      </c>
      <c r="M49" s="38"/>
      <c r="N49" s="38"/>
    </row>
    <row r="50" spans="1:14" ht="20.100000000000001" customHeight="1">
      <c r="A50" s="51">
        <v>5</v>
      </c>
      <c r="B50" s="13" t="s">
        <v>17</v>
      </c>
      <c r="C50" s="35">
        <f t="shared" si="4"/>
        <v>18381784</v>
      </c>
      <c r="D50" s="23">
        <v>5951123</v>
      </c>
      <c r="E50" s="23">
        <v>979029</v>
      </c>
      <c r="F50" s="23">
        <v>6080058</v>
      </c>
      <c r="G50" s="47" t="s">
        <v>36</v>
      </c>
      <c r="H50" s="23">
        <v>55389</v>
      </c>
      <c r="I50" s="47" t="s">
        <v>36</v>
      </c>
      <c r="J50" s="36">
        <f>1357236+221748</f>
        <v>1578984</v>
      </c>
      <c r="K50" s="36">
        <f>2121665+1163024</f>
        <v>3284689</v>
      </c>
      <c r="L50" s="36">
        <f>383312+69200</f>
        <v>452512</v>
      </c>
      <c r="M50" s="38"/>
      <c r="N50" s="38"/>
    </row>
    <row r="51" spans="1:14" ht="20.100000000000001" customHeight="1">
      <c r="A51" s="50"/>
      <c r="B51" s="14" t="s">
        <v>32</v>
      </c>
      <c r="C51" s="40">
        <f t="shared" si="4"/>
        <v>19476048</v>
      </c>
      <c r="D51" s="41">
        <v>5852451</v>
      </c>
      <c r="E51" s="41">
        <v>975946</v>
      </c>
      <c r="F51" s="41">
        <v>5903958</v>
      </c>
      <c r="G51" s="48" t="s">
        <v>36</v>
      </c>
      <c r="H51" s="41">
        <v>1720</v>
      </c>
      <c r="I51" s="48" t="s">
        <v>36</v>
      </c>
      <c r="J51" s="43">
        <f>1459499+546130</f>
        <v>2005629</v>
      </c>
      <c r="K51" s="43">
        <f>1955698+2205379</f>
        <v>4161077</v>
      </c>
      <c r="L51" s="43">
        <f>383972+191295</f>
        <v>575267</v>
      </c>
      <c r="M51" s="38"/>
      <c r="N51" s="38"/>
    </row>
    <row r="52" spans="1:14" ht="20.100000000000001" customHeight="1">
      <c r="A52" s="51">
        <v>6</v>
      </c>
      <c r="B52" s="13" t="s">
        <v>17</v>
      </c>
      <c r="C52" s="35">
        <v>19896107</v>
      </c>
      <c r="D52" s="23">
        <v>5677663</v>
      </c>
      <c r="E52" s="23">
        <v>1054709</v>
      </c>
      <c r="F52" s="23">
        <v>6043084</v>
      </c>
      <c r="G52" s="47" t="s">
        <v>36</v>
      </c>
      <c r="H52" s="23">
        <v>55267</v>
      </c>
      <c r="I52" s="47" t="s">
        <v>36</v>
      </c>
      <c r="J52" s="36">
        <v>1695434</v>
      </c>
      <c r="K52" s="36">
        <v>4886119</v>
      </c>
      <c r="L52" s="36">
        <v>483831</v>
      </c>
    </row>
    <row r="53" spans="1:14" ht="20.100000000000001" customHeight="1">
      <c r="A53" s="50"/>
      <c r="B53" s="14" t="s">
        <v>32</v>
      </c>
      <c r="C53" s="40">
        <v>20366102</v>
      </c>
      <c r="D53" s="41">
        <v>5531656</v>
      </c>
      <c r="E53" s="41">
        <v>1052724</v>
      </c>
      <c r="F53" s="41">
        <v>5907490</v>
      </c>
      <c r="G53" s="48" t="s">
        <v>36</v>
      </c>
      <c r="H53" s="41">
        <v>55267</v>
      </c>
      <c r="I53" s="48" t="s">
        <v>36</v>
      </c>
      <c r="J53" s="43">
        <v>2040176</v>
      </c>
      <c r="K53" s="43">
        <v>5205315</v>
      </c>
      <c r="L53" s="43">
        <v>573474</v>
      </c>
    </row>
    <row r="54" spans="1:14" ht="18" hidden="1" customHeight="1">
      <c r="A54" s="7"/>
      <c r="C54" s="15" t="s">
        <v>37</v>
      </c>
      <c r="J54" s="8"/>
      <c r="K54" s="8"/>
      <c r="L54" s="8"/>
    </row>
    <row r="55" spans="1:14" ht="18" customHeight="1">
      <c r="A55" s="7"/>
    </row>
    <row r="56" spans="1:14" ht="18" customHeight="1">
      <c r="A56" s="7"/>
    </row>
    <row r="57" spans="1:14" s="24" customFormat="1" ht="18" customHeight="1">
      <c r="A57" s="7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4" s="24" customFormat="1" ht="18" customHeight="1">
      <c r="A58" s="7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4" s="24" customFormat="1" ht="18" customHeight="1">
      <c r="A59" s="45"/>
    </row>
    <row r="60" spans="1:14" s="24" customFormat="1" ht="18" customHeight="1"/>
    <row r="61" spans="1:14" s="24" customFormat="1" ht="18" customHeight="1"/>
    <row r="62" spans="1:14" ht="18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</row>
    <row r="63" spans="1:14" ht="18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</row>
    <row r="71" spans="4:4" ht="18" customHeight="1">
      <c r="D71" s="24"/>
    </row>
    <row r="72" spans="4:4" ht="18" customHeight="1">
      <c r="D72" s="24"/>
    </row>
    <row r="73" spans="4:4" ht="18" customHeight="1">
      <c r="D73" s="24"/>
    </row>
    <row r="74" spans="4:4" ht="18" customHeight="1">
      <c r="D74" s="24"/>
    </row>
    <row r="84" spans="4:4" ht="18" customHeight="1">
      <c r="D84" s="24"/>
    </row>
    <row r="85" spans="4:4" ht="18" customHeight="1">
      <c r="D85" s="24"/>
    </row>
    <row r="86" spans="4:4" ht="18" customHeight="1">
      <c r="D86" s="24"/>
    </row>
    <row r="87" spans="4:4" ht="18" customHeight="1">
      <c r="D87" s="24"/>
    </row>
    <row r="88" spans="4:4" ht="18" customHeight="1">
      <c r="D88" s="24"/>
    </row>
    <row r="89" spans="4:4" ht="18" customHeight="1">
      <c r="D89" s="24"/>
    </row>
    <row r="90" spans="4:4" ht="18" customHeight="1">
      <c r="D90" s="24"/>
    </row>
    <row r="91" spans="4:4" ht="18" customHeight="1">
      <c r="D91" s="24"/>
    </row>
  </sheetData>
  <mergeCells count="24">
    <mergeCell ref="A52:A53"/>
    <mergeCell ref="A50:A51"/>
    <mergeCell ref="A16:A17"/>
    <mergeCell ref="A42:A43"/>
    <mergeCell ref="A6:A7"/>
    <mergeCell ref="A8:A9"/>
    <mergeCell ref="A10:A11"/>
    <mergeCell ref="A12:A13"/>
    <mergeCell ref="A14:A15"/>
    <mergeCell ref="A36:A37"/>
    <mergeCell ref="A48:A49"/>
    <mergeCell ref="A18:A19"/>
    <mergeCell ref="A20:A21"/>
    <mergeCell ref="A22:A23"/>
    <mergeCell ref="A24:A25"/>
    <mergeCell ref="A26:A27"/>
    <mergeCell ref="A38:A39"/>
    <mergeCell ref="A44:A45"/>
    <mergeCell ref="A46:A47"/>
    <mergeCell ref="A28:A29"/>
    <mergeCell ref="A40:A41"/>
    <mergeCell ref="A34:A35"/>
    <mergeCell ref="A30:A31"/>
    <mergeCell ref="A32:A33"/>
  </mergeCells>
  <phoneticPr fontId="9"/>
  <printOptions horizontalCentered="1"/>
  <pageMargins left="0.23622047244094491" right="0.23622047244094491" top="0.38" bottom="0.2" header="0.31496062992125984" footer="0.31496062992125984"/>
  <pageSetup paperSize="9" scale="8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0" ma:contentTypeDescription="新しいドキュメントを作成します。" ma:contentTypeScope="" ma:versionID="5481d30e4d01c47e5cb46b417b5d987a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6ed68b4dacbae8bb474a97d700c3b793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3CEFB1-3089-4E32-87B7-9157FEB6D718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customXml/itemProps2.xml><?xml version="1.0" encoding="utf-8"?>
<ds:datastoreItem xmlns:ds="http://schemas.openxmlformats.org/officeDocument/2006/customXml" ds:itemID="{D3582694-CF14-4DA6-A1F8-E140156F35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79BF0B-6A12-4642-9FF6-2B40153929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特別会計状況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Ｐａｎａｓｏｎｉｃユーザー様</dc:creator>
  <cp:keywords/>
  <dc:description/>
  <cp:lastModifiedBy>掃部　恭代</cp:lastModifiedBy>
  <cp:revision/>
  <dcterms:created xsi:type="dcterms:W3CDTF">1998-08-20T20:59:26Z</dcterms:created>
  <dcterms:modified xsi:type="dcterms:W3CDTF">2026-02-10T07:34:58Z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