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Docs_2024\G-Jinji\照会・回答（庁内）\01_行政管理課\R6.12.13〆　「令和６年度鯖江市統計書」掲載データの更新について（依頼）\"/>
    </mc:Choice>
  </mc:AlternateContent>
  <xr:revisionPtr revIDLastSave="0" documentId="13_ncr:1_{CC005C36-1A5B-4571-A8BC-E47A42B0AC1A}" xr6:coauthVersionLast="47" xr6:coauthVersionMax="47" xr10:uidLastSave="{00000000-0000-0000-0000-000000000000}"/>
  <bookViews>
    <workbookView xWindow="4395" yWindow="3570" windowWidth="23895" windowHeight="8970" xr2:uid="{00000000-000D-0000-FFFF-FFFF00000000}"/>
  </bookViews>
  <sheets>
    <sheet name="R6" sheetId="53" r:id="rId1"/>
    <sheet name="R5" sheetId="52" r:id="rId2"/>
    <sheet name="R4" sheetId="51" r:id="rId3"/>
    <sheet name="R3" sheetId="50" r:id="rId4"/>
    <sheet name="R2" sheetId="49" r:id="rId5"/>
    <sheet name="H31" sheetId="48" r:id="rId6"/>
    <sheet name="H30" sheetId="46" r:id="rId7"/>
    <sheet name="H29" sheetId="47" r:id="rId8"/>
    <sheet name="Ｈ28" sheetId="44" r:id="rId9"/>
    <sheet name="Ｈ27" sheetId="42" r:id="rId10"/>
    <sheet name="H26" sheetId="43" r:id="rId11"/>
    <sheet name="Ｈ25" sheetId="40" r:id="rId12"/>
    <sheet name="Ｈ24" sheetId="39" r:id="rId13"/>
    <sheet name="Ｈ23" sheetId="38" r:id="rId14"/>
    <sheet name="Ｈ22" sheetId="36" r:id="rId15"/>
    <sheet name="Ｈ21 " sheetId="37" r:id="rId16"/>
  </sheets>
  <definedNames>
    <definedName name="_xlnm.Print_Area" localSheetId="5">'H31'!$A$1:$O$47</definedName>
    <definedName name="_xlnm.Print_Area" localSheetId="4">'R2'!$A$1:$N$51</definedName>
    <definedName name="_xlnm.Print_Area" localSheetId="3">'R3'!$A$1:$N$49</definedName>
    <definedName name="_xlnm.Print_Area" localSheetId="2">'R4'!$A$1:$N$51</definedName>
    <definedName name="_xlnm.Print_Area" localSheetId="1">'R5'!$A$1:$N$51</definedName>
    <definedName name="_xlnm.Print_Area" localSheetId="0">'R6'!$A$1:$N$52</definedName>
    <definedName name="_xlnm.Print_Titles" localSheetId="15">'Ｈ21 '!$1:$2</definedName>
    <definedName name="_xlnm.Print_Titles" localSheetId="14">'Ｈ22'!$1:$2</definedName>
    <definedName name="_xlnm.Print_Titles" localSheetId="13">'Ｈ23'!$1:$2</definedName>
    <definedName name="_xlnm.Print_Titles" localSheetId="12">'Ｈ24'!$2:$2</definedName>
    <definedName name="_xlnm.Print_Titles" localSheetId="11">'Ｈ25'!$2:$2</definedName>
    <definedName name="_xlnm.Print_Titles" localSheetId="9">'Ｈ27'!$2:$2</definedName>
    <definedName name="_xlnm.Print_Titles" localSheetId="8">'Ｈ28'!$2:$2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51" l="1"/>
  <c r="G44" i="51"/>
  <c r="H44" i="51"/>
  <c r="I44" i="51"/>
  <c r="J44" i="51"/>
  <c r="K44" i="51"/>
  <c r="L44" i="51"/>
  <c r="E44" i="51"/>
  <c r="F37" i="51"/>
  <c r="G37" i="51"/>
  <c r="H37" i="51"/>
  <c r="I37" i="51"/>
  <c r="J37" i="51"/>
  <c r="K37" i="51"/>
  <c r="L37" i="51"/>
  <c r="E37" i="51"/>
  <c r="M14" i="51" l="1"/>
  <c r="F48" i="51"/>
  <c r="G48" i="51"/>
  <c r="H48" i="51"/>
  <c r="I48" i="51"/>
  <c r="J48" i="51"/>
  <c r="K48" i="51"/>
  <c r="L48" i="51"/>
  <c r="E48" i="51"/>
  <c r="M34" i="51"/>
  <c r="M35" i="51"/>
  <c r="M36" i="51"/>
  <c r="L51" i="51" l="1"/>
  <c r="K51" i="51"/>
  <c r="J51" i="51"/>
  <c r="I51" i="51"/>
  <c r="H51" i="51"/>
  <c r="G51" i="51"/>
  <c r="F51" i="51"/>
  <c r="E51" i="51"/>
  <c r="M50" i="51"/>
  <c r="N50" i="51" s="1"/>
  <c r="M49" i="51"/>
  <c r="N49" i="51" s="1"/>
  <c r="M47" i="51"/>
  <c r="M46" i="51"/>
  <c r="M45" i="51"/>
  <c r="M43" i="51"/>
  <c r="M42" i="51"/>
  <c r="M41" i="51"/>
  <c r="M40" i="51"/>
  <c r="M44" i="51" s="1"/>
  <c r="M39" i="51"/>
  <c r="N39" i="51" s="1"/>
  <c r="M38" i="51"/>
  <c r="N38" i="51" s="1"/>
  <c r="N36" i="51"/>
  <c r="M33" i="51"/>
  <c r="M32" i="51"/>
  <c r="N32" i="51" s="1"/>
  <c r="M31" i="51"/>
  <c r="M30" i="51"/>
  <c r="M29" i="51"/>
  <c r="M28" i="51"/>
  <c r="M27" i="51"/>
  <c r="M26" i="51"/>
  <c r="M25" i="51"/>
  <c r="M24" i="51"/>
  <c r="M23" i="51"/>
  <c r="M22" i="51"/>
  <c r="M21" i="51"/>
  <c r="M20" i="51"/>
  <c r="M19" i="51"/>
  <c r="M18" i="51"/>
  <c r="M17" i="51"/>
  <c r="M16" i="51"/>
  <c r="M15" i="51"/>
  <c r="M13" i="51"/>
  <c r="M12" i="51"/>
  <c r="M11" i="51"/>
  <c r="M10" i="51"/>
  <c r="M9" i="51"/>
  <c r="M8" i="51"/>
  <c r="M7" i="51"/>
  <c r="M6" i="51"/>
  <c r="M5" i="51"/>
  <c r="M48" i="50"/>
  <c r="M47" i="50"/>
  <c r="N47" i="50" s="1"/>
  <c r="M45" i="50"/>
  <c r="M44" i="50"/>
  <c r="M43" i="50"/>
  <c r="K49" i="50"/>
  <c r="J49" i="50"/>
  <c r="G49" i="50"/>
  <c r="F49" i="50"/>
  <c r="M41" i="50"/>
  <c r="M40" i="50"/>
  <c r="M39" i="50"/>
  <c r="M38" i="50"/>
  <c r="M37" i="50"/>
  <c r="N37" i="50" s="1"/>
  <c r="M36" i="50"/>
  <c r="N36" i="50" s="1"/>
  <c r="L49" i="50"/>
  <c r="I49" i="50"/>
  <c r="H49" i="50"/>
  <c r="E49" i="50"/>
  <c r="M34" i="50"/>
  <c r="N34" i="50" s="1"/>
  <c r="M33" i="50"/>
  <c r="M32" i="50"/>
  <c r="M31" i="50"/>
  <c r="M30" i="50"/>
  <c r="M29" i="50"/>
  <c r="M28" i="50"/>
  <c r="M27" i="50"/>
  <c r="M26" i="50"/>
  <c r="M25" i="50"/>
  <c r="M24" i="50"/>
  <c r="M23" i="50"/>
  <c r="M22" i="50"/>
  <c r="M21" i="50"/>
  <c r="M20" i="50"/>
  <c r="M19" i="50"/>
  <c r="M18" i="50"/>
  <c r="M17" i="50"/>
  <c r="M16" i="50"/>
  <c r="M15" i="50"/>
  <c r="M14" i="50"/>
  <c r="M13" i="50"/>
  <c r="M12" i="50"/>
  <c r="M11" i="50"/>
  <c r="M10" i="50"/>
  <c r="M9" i="50"/>
  <c r="M8" i="50"/>
  <c r="M7" i="50"/>
  <c r="M6" i="50"/>
  <c r="M5" i="50"/>
  <c r="M37" i="51" l="1"/>
  <c r="N31" i="50"/>
  <c r="N12" i="51"/>
  <c r="M48" i="51"/>
  <c r="N40" i="51" s="1"/>
  <c r="N19" i="51"/>
  <c r="N28" i="51"/>
  <c r="N5" i="51"/>
  <c r="M46" i="50"/>
  <c r="M42" i="50"/>
  <c r="N38" i="50" s="1"/>
  <c r="N18" i="50"/>
  <c r="N27" i="50"/>
  <c r="N12" i="50"/>
  <c r="N5" i="50"/>
  <c r="M35" i="50"/>
  <c r="F48" i="49"/>
  <c r="G48" i="49"/>
  <c r="H48" i="49"/>
  <c r="I48" i="49"/>
  <c r="J48" i="49"/>
  <c r="K48" i="49"/>
  <c r="L48" i="49"/>
  <c r="E48" i="49"/>
  <c r="F44" i="49"/>
  <c r="G44" i="49"/>
  <c r="H44" i="49"/>
  <c r="I44" i="49"/>
  <c r="J44" i="49"/>
  <c r="K44" i="49"/>
  <c r="L44" i="49"/>
  <c r="E44" i="49"/>
  <c r="M6" i="49"/>
  <c r="M37" i="49" s="1"/>
  <c r="M7" i="49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27" i="49"/>
  <c r="M28" i="49"/>
  <c r="M29" i="49"/>
  <c r="M30" i="49"/>
  <c r="M31" i="49"/>
  <c r="M32" i="49"/>
  <c r="M33" i="49"/>
  <c r="M34" i="49"/>
  <c r="M35" i="49"/>
  <c r="M36" i="49"/>
  <c r="N36" i="49"/>
  <c r="M5" i="49"/>
  <c r="F37" i="49"/>
  <c r="G37" i="49"/>
  <c r="G51" i="49" s="1"/>
  <c r="H37" i="49"/>
  <c r="H51" i="49" s="1"/>
  <c r="I37" i="49"/>
  <c r="J37" i="49"/>
  <c r="K37" i="49"/>
  <c r="K51" i="49" s="1"/>
  <c r="L37" i="49"/>
  <c r="L51" i="49" s="1"/>
  <c r="E37" i="49"/>
  <c r="N2" i="48"/>
  <c r="M50" i="49"/>
  <c r="N50" i="49"/>
  <c r="M49" i="49"/>
  <c r="N49" i="49" s="1"/>
  <c r="M47" i="49"/>
  <c r="M46" i="49"/>
  <c r="M45" i="49"/>
  <c r="M48" i="49" s="1"/>
  <c r="M43" i="49"/>
  <c r="M42" i="49"/>
  <c r="M41" i="49"/>
  <c r="M40" i="49"/>
  <c r="M39" i="49"/>
  <c r="N39" i="49" s="1"/>
  <c r="M38" i="49"/>
  <c r="N38" i="49" s="1"/>
  <c r="N46" i="48"/>
  <c r="O46" i="48" s="1"/>
  <c r="N45" i="48"/>
  <c r="O45" i="48" s="1"/>
  <c r="M45" i="48"/>
  <c r="L44" i="48"/>
  <c r="K44" i="48"/>
  <c r="J44" i="48"/>
  <c r="I44" i="48"/>
  <c r="H44" i="48"/>
  <c r="G44" i="48"/>
  <c r="F44" i="48"/>
  <c r="E44" i="48"/>
  <c r="N43" i="48"/>
  <c r="M43" i="48"/>
  <c r="N42" i="48"/>
  <c r="M42" i="48"/>
  <c r="N41" i="48"/>
  <c r="N44" i="48" s="1"/>
  <c r="M41" i="48"/>
  <c r="L40" i="48"/>
  <c r="K40" i="48"/>
  <c r="J40" i="48"/>
  <c r="I40" i="48"/>
  <c r="H40" i="48"/>
  <c r="G40" i="48"/>
  <c r="F40" i="48"/>
  <c r="E40" i="48"/>
  <c r="N39" i="48"/>
  <c r="M39" i="48"/>
  <c r="N38" i="48"/>
  <c r="N37" i="48"/>
  <c r="M37" i="48"/>
  <c r="N36" i="48"/>
  <c r="M36" i="48"/>
  <c r="N35" i="48"/>
  <c r="O35" i="48" s="1"/>
  <c r="M35" i="48"/>
  <c r="N34" i="48"/>
  <c r="O34" i="48" s="1"/>
  <c r="M34" i="48"/>
  <c r="L33" i="48"/>
  <c r="K33" i="48"/>
  <c r="J33" i="48"/>
  <c r="I33" i="48"/>
  <c r="H33" i="48"/>
  <c r="H47" i="48" s="1"/>
  <c r="G33" i="48"/>
  <c r="F33" i="48"/>
  <c r="E33" i="48"/>
  <c r="E47" i="48" s="1"/>
  <c r="N32" i="48"/>
  <c r="O32" i="48" s="1"/>
  <c r="M32" i="48"/>
  <c r="N31" i="48"/>
  <c r="N30" i="48"/>
  <c r="M30" i="48"/>
  <c r="N29" i="48"/>
  <c r="N28" i="48"/>
  <c r="O28" i="48" s="1"/>
  <c r="N27" i="48"/>
  <c r="M27" i="48"/>
  <c r="N26" i="48"/>
  <c r="M26" i="48"/>
  <c r="N25" i="48"/>
  <c r="N24" i="48"/>
  <c r="M24" i="48"/>
  <c r="N23" i="48"/>
  <c r="M23" i="48"/>
  <c r="N22" i="48"/>
  <c r="M22" i="48"/>
  <c r="N21" i="48"/>
  <c r="N20" i="48"/>
  <c r="M20" i="48"/>
  <c r="N19" i="48"/>
  <c r="M19" i="48"/>
  <c r="N18" i="48"/>
  <c r="M18" i="48"/>
  <c r="N17" i="48"/>
  <c r="M17" i="48"/>
  <c r="N16" i="48"/>
  <c r="M16" i="48"/>
  <c r="N15" i="48"/>
  <c r="M15" i="48"/>
  <c r="N14" i="48"/>
  <c r="N13" i="48"/>
  <c r="N12" i="48"/>
  <c r="N11" i="48"/>
  <c r="M11" i="48"/>
  <c r="N10" i="48"/>
  <c r="N9" i="48"/>
  <c r="O7" i="48" s="1"/>
  <c r="M9" i="48"/>
  <c r="N8" i="48"/>
  <c r="M8" i="48"/>
  <c r="N7" i="48"/>
  <c r="N6" i="48"/>
  <c r="M6" i="48"/>
  <c r="N5" i="48"/>
  <c r="M5" i="48"/>
  <c r="N4" i="48"/>
  <c r="M4" i="48"/>
  <c r="N3" i="48"/>
  <c r="O2" i="48" s="1"/>
  <c r="M3" i="48"/>
  <c r="M2" i="48"/>
  <c r="L46" i="47"/>
  <c r="M46" i="47" s="1"/>
  <c r="L45" i="47"/>
  <c r="M45" i="47" s="1"/>
  <c r="K43" i="47"/>
  <c r="J43" i="47"/>
  <c r="I43" i="47"/>
  <c r="H43" i="47"/>
  <c r="G43" i="47"/>
  <c r="F43" i="47"/>
  <c r="E43" i="47"/>
  <c r="E44" i="47" s="1"/>
  <c r="L42" i="47"/>
  <c r="L41" i="47"/>
  <c r="L40" i="47"/>
  <c r="L43" i="47" s="1"/>
  <c r="K39" i="47"/>
  <c r="J39" i="47"/>
  <c r="I39" i="47"/>
  <c r="I44" i="47"/>
  <c r="H39" i="47"/>
  <c r="H44" i="47" s="1"/>
  <c r="G39" i="47"/>
  <c r="F39" i="47"/>
  <c r="F44" i="47" s="1"/>
  <c r="E39" i="47"/>
  <c r="D39" i="47"/>
  <c r="D44" i="47" s="1"/>
  <c r="L38" i="47"/>
  <c r="L37" i="47"/>
  <c r="L36" i="47"/>
  <c r="L35" i="47"/>
  <c r="L33" i="47"/>
  <c r="M33" i="47"/>
  <c r="L32" i="47"/>
  <c r="M32" i="47" s="1"/>
  <c r="K31" i="47"/>
  <c r="K34" i="47" s="1"/>
  <c r="J31" i="47"/>
  <c r="J34" i="47" s="1"/>
  <c r="I31" i="47"/>
  <c r="I34" i="47" s="1"/>
  <c r="H31" i="47"/>
  <c r="H34" i="47"/>
  <c r="H47" i="47" s="1"/>
  <c r="G31" i="47"/>
  <c r="G34" i="47" s="1"/>
  <c r="F31" i="47"/>
  <c r="F34" i="47" s="1"/>
  <c r="F47" i="47" s="1"/>
  <c r="E31" i="47"/>
  <c r="E34" i="47" s="1"/>
  <c r="D31" i="47"/>
  <c r="D34" i="47" s="1"/>
  <c r="L30" i="47"/>
  <c r="M30" i="47" s="1"/>
  <c r="L29" i="47"/>
  <c r="L28" i="47"/>
  <c r="L27" i="47"/>
  <c r="L26" i="47"/>
  <c r="L25" i="47"/>
  <c r="L24" i="47"/>
  <c r="L23" i="47"/>
  <c r="L22" i="47"/>
  <c r="L21" i="47"/>
  <c r="L20" i="47"/>
  <c r="L19" i="47"/>
  <c r="L18" i="47"/>
  <c r="L17" i="47"/>
  <c r="L16" i="47"/>
  <c r="L15" i="47"/>
  <c r="L14" i="47"/>
  <c r="L13" i="47"/>
  <c r="L12" i="47"/>
  <c r="L11" i="47"/>
  <c r="L10" i="47"/>
  <c r="L9" i="47"/>
  <c r="L8" i="47"/>
  <c r="L7" i="47"/>
  <c r="L6" i="47"/>
  <c r="L5" i="47"/>
  <c r="L4" i="47"/>
  <c r="L45" i="46"/>
  <c r="M45" i="46"/>
  <c r="L44" i="46"/>
  <c r="M44" i="46" s="1"/>
  <c r="K42" i="46"/>
  <c r="K43" i="46" s="1"/>
  <c r="J42" i="46"/>
  <c r="I42" i="46"/>
  <c r="G42" i="46"/>
  <c r="E42" i="46"/>
  <c r="L41" i="46"/>
  <c r="L40" i="46"/>
  <c r="L39" i="46"/>
  <c r="J38" i="46"/>
  <c r="I38" i="46"/>
  <c r="H38" i="46"/>
  <c r="H43" i="46" s="1"/>
  <c r="G38" i="46"/>
  <c r="F38" i="46"/>
  <c r="F43" i="46" s="1"/>
  <c r="E38" i="46"/>
  <c r="D38" i="46"/>
  <c r="D43" i="46" s="1"/>
  <c r="L37" i="46"/>
  <c r="L36" i="46"/>
  <c r="L35" i="46"/>
  <c r="L34" i="46"/>
  <c r="L38" i="46" s="1"/>
  <c r="L32" i="46"/>
  <c r="M32" i="46" s="1"/>
  <c r="L31" i="46"/>
  <c r="M31" i="46"/>
  <c r="K30" i="46"/>
  <c r="K33" i="46" s="1"/>
  <c r="J30" i="46"/>
  <c r="J33" i="46" s="1"/>
  <c r="I30" i="46"/>
  <c r="I33" i="46" s="1"/>
  <c r="H30" i="46"/>
  <c r="H33" i="46" s="1"/>
  <c r="G30" i="46"/>
  <c r="G33" i="46" s="1"/>
  <c r="F30" i="46"/>
  <c r="F33" i="46"/>
  <c r="E30" i="46"/>
  <c r="E33" i="46" s="1"/>
  <c r="E46" i="46" s="1"/>
  <c r="D30" i="46"/>
  <c r="D33" i="46" s="1"/>
  <c r="L29" i="46"/>
  <c r="M29" i="46" s="1"/>
  <c r="L28" i="46"/>
  <c r="M25" i="46" s="1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9" i="46"/>
  <c r="L8" i="46"/>
  <c r="L7" i="46"/>
  <c r="L6" i="46"/>
  <c r="L5" i="46"/>
  <c r="L4" i="46"/>
  <c r="M3" i="46" s="1"/>
  <c r="L3" i="46"/>
  <c r="E47" i="44"/>
  <c r="F47" i="44"/>
  <c r="G47" i="44"/>
  <c r="H47" i="44"/>
  <c r="I47" i="44"/>
  <c r="J47" i="44"/>
  <c r="K47" i="44"/>
  <c r="D47" i="44"/>
  <c r="E43" i="44"/>
  <c r="E48" i="44" s="1"/>
  <c r="F43" i="44"/>
  <c r="F48" i="44" s="1"/>
  <c r="G43" i="44"/>
  <c r="H43" i="44"/>
  <c r="I43" i="44"/>
  <c r="J43" i="44"/>
  <c r="K43" i="44"/>
  <c r="D43" i="44"/>
  <c r="E34" i="44"/>
  <c r="E37" i="44" s="1"/>
  <c r="F34" i="44"/>
  <c r="F37" i="44" s="1"/>
  <c r="G34" i="44"/>
  <c r="G37" i="44" s="1"/>
  <c r="H34" i="44"/>
  <c r="H37" i="44" s="1"/>
  <c r="I34" i="44"/>
  <c r="I37" i="44" s="1"/>
  <c r="J34" i="44"/>
  <c r="J37" i="44" s="1"/>
  <c r="K34" i="44"/>
  <c r="K37" i="44" s="1"/>
  <c r="D34" i="44"/>
  <c r="D37" i="44" s="1"/>
  <c r="D34" i="42"/>
  <c r="D37" i="42" s="1"/>
  <c r="E34" i="42"/>
  <c r="E37" i="42" s="1"/>
  <c r="F34" i="42"/>
  <c r="F37" i="42" s="1"/>
  <c r="G34" i="42"/>
  <c r="G37" i="42" s="1"/>
  <c r="G51" i="42" s="1"/>
  <c r="H34" i="42"/>
  <c r="H37" i="42" s="1"/>
  <c r="I34" i="42"/>
  <c r="I37" i="42" s="1"/>
  <c r="J34" i="42"/>
  <c r="J37" i="42" s="1"/>
  <c r="K34" i="42"/>
  <c r="K37" i="42" s="1"/>
  <c r="D43" i="42"/>
  <c r="E43" i="42"/>
  <c r="F43" i="42"/>
  <c r="G43" i="42"/>
  <c r="H43" i="42"/>
  <c r="I43" i="42"/>
  <c r="J43" i="42"/>
  <c r="J48" i="42" s="1"/>
  <c r="K43" i="42"/>
  <c r="D47" i="42"/>
  <c r="E47" i="42"/>
  <c r="F47" i="42"/>
  <c r="F48" i="42" s="1"/>
  <c r="G47" i="42"/>
  <c r="H47" i="42"/>
  <c r="I47" i="42"/>
  <c r="J47" i="42"/>
  <c r="K47" i="42"/>
  <c r="L50" i="44"/>
  <c r="M50" i="44" s="1"/>
  <c r="L49" i="44"/>
  <c r="M49" i="44" s="1"/>
  <c r="L46" i="44"/>
  <c r="L45" i="44"/>
  <c r="L44" i="44"/>
  <c r="L42" i="44"/>
  <c r="L41" i="44"/>
  <c r="L40" i="44"/>
  <c r="L39" i="44"/>
  <c r="L38" i="44"/>
  <c r="L36" i="44"/>
  <c r="M36" i="44" s="1"/>
  <c r="L35" i="44"/>
  <c r="M35" i="44"/>
  <c r="L33" i="44"/>
  <c r="M33" i="44" s="1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M17" i="44" s="1"/>
  <c r="L16" i="44"/>
  <c r="L15" i="44"/>
  <c r="L14" i="44"/>
  <c r="L13" i="44"/>
  <c r="L12" i="44"/>
  <c r="L11" i="44"/>
  <c r="L10" i="44"/>
  <c r="L9" i="44"/>
  <c r="L8" i="44"/>
  <c r="L7" i="44"/>
  <c r="L6" i="44"/>
  <c r="L5" i="44"/>
  <c r="L4" i="44"/>
  <c r="L26" i="42"/>
  <c r="L50" i="42"/>
  <c r="M50" i="42" s="1"/>
  <c r="L49" i="42"/>
  <c r="M49" i="42" s="1"/>
  <c r="L45" i="42"/>
  <c r="L46" i="42"/>
  <c r="L44" i="42"/>
  <c r="L39" i="42"/>
  <c r="L40" i="42"/>
  <c r="L41" i="42"/>
  <c r="L42" i="42"/>
  <c r="L38" i="42"/>
  <c r="L36" i="42"/>
  <c r="M36" i="42" s="1"/>
  <c r="L35" i="42"/>
  <c r="M35" i="42" s="1"/>
  <c r="L4" i="42"/>
  <c r="L5" i="42"/>
  <c r="L6" i="42"/>
  <c r="L7" i="42"/>
  <c r="L8" i="42"/>
  <c r="L9" i="42"/>
  <c r="L10" i="42"/>
  <c r="L11" i="42"/>
  <c r="L12" i="42"/>
  <c r="L13" i="42"/>
  <c r="L14" i="42"/>
  <c r="L15" i="42"/>
  <c r="L16" i="42"/>
  <c r="L17" i="42"/>
  <c r="L18" i="42"/>
  <c r="L19" i="42"/>
  <c r="L20" i="42"/>
  <c r="L21" i="42"/>
  <c r="L22" i="42"/>
  <c r="L23" i="42"/>
  <c r="L24" i="42"/>
  <c r="L25" i="42"/>
  <c r="L27" i="42"/>
  <c r="L28" i="42"/>
  <c r="L29" i="42"/>
  <c r="L30" i="42"/>
  <c r="L31" i="42"/>
  <c r="L32" i="42"/>
  <c r="L33" i="42"/>
  <c r="M33" i="42"/>
  <c r="L3" i="42"/>
  <c r="L3" i="43"/>
  <c r="L4" i="43"/>
  <c r="L5" i="43"/>
  <c r="L6" i="43"/>
  <c r="L7" i="43"/>
  <c r="L8" i="43"/>
  <c r="L9" i="43"/>
  <c r="L10" i="43"/>
  <c r="L11" i="43"/>
  <c r="L12" i="43"/>
  <c r="L13" i="43"/>
  <c r="L14" i="43"/>
  <c r="L15" i="43"/>
  <c r="L16" i="43"/>
  <c r="L17" i="43"/>
  <c r="L18" i="43"/>
  <c r="L19" i="43"/>
  <c r="L20" i="43"/>
  <c r="L21" i="43"/>
  <c r="L22" i="43"/>
  <c r="L23" i="43"/>
  <c r="L24" i="43"/>
  <c r="L25" i="43"/>
  <c r="L26" i="43"/>
  <c r="L27" i="43"/>
  <c r="L28" i="43"/>
  <c r="L29" i="43"/>
  <c r="L30" i="43"/>
  <c r="L31" i="43"/>
  <c r="M31" i="43" s="1"/>
  <c r="L33" i="43"/>
  <c r="L34" i="43"/>
  <c r="M34" i="43" s="1"/>
  <c r="L36" i="43"/>
  <c r="L37" i="43"/>
  <c r="L38" i="43"/>
  <c r="L39" i="43"/>
  <c r="L40" i="43"/>
  <c r="L42" i="43"/>
  <c r="L43" i="43"/>
  <c r="L44" i="43"/>
  <c r="L47" i="43"/>
  <c r="M47" i="43" s="1"/>
  <c r="L48" i="43"/>
  <c r="M48" i="43" s="1"/>
  <c r="K45" i="43"/>
  <c r="J45" i="43"/>
  <c r="I45" i="43"/>
  <c r="H45" i="43"/>
  <c r="G45" i="43"/>
  <c r="F45" i="43"/>
  <c r="F46" i="43" s="1"/>
  <c r="E45" i="43"/>
  <c r="D45" i="43"/>
  <c r="D46" i="43" s="1"/>
  <c r="K41" i="43"/>
  <c r="K46" i="43" s="1"/>
  <c r="K49" i="43" s="1"/>
  <c r="J41" i="43"/>
  <c r="I41" i="43"/>
  <c r="H41" i="43"/>
  <c r="G41" i="43"/>
  <c r="F41" i="43"/>
  <c r="E41" i="43"/>
  <c r="D41" i="43"/>
  <c r="M33" i="43"/>
  <c r="K32" i="43"/>
  <c r="K35" i="43" s="1"/>
  <c r="J32" i="43"/>
  <c r="J35" i="43" s="1"/>
  <c r="I32" i="43"/>
  <c r="I35" i="43"/>
  <c r="H32" i="43"/>
  <c r="H35" i="43" s="1"/>
  <c r="G32" i="43"/>
  <c r="G35" i="43" s="1"/>
  <c r="F32" i="43"/>
  <c r="F35" i="43" s="1"/>
  <c r="F49" i="43" s="1"/>
  <c r="E32" i="43"/>
  <c r="E35" i="43" s="1"/>
  <c r="D32" i="43"/>
  <c r="D35" i="43" s="1"/>
  <c r="L3" i="40"/>
  <c r="M3" i="40" s="1"/>
  <c r="L4" i="40"/>
  <c r="L5" i="40"/>
  <c r="L6" i="40"/>
  <c r="L7" i="40"/>
  <c r="L8" i="40"/>
  <c r="L9" i="40"/>
  <c r="L10" i="40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M29" i="40" s="1"/>
  <c r="D30" i="40"/>
  <c r="D33" i="40" s="1"/>
  <c r="E30" i="40"/>
  <c r="E33" i="40" s="1"/>
  <c r="F30" i="40"/>
  <c r="F33" i="40"/>
  <c r="G30" i="40"/>
  <c r="G33" i="40" s="1"/>
  <c r="H30" i="40"/>
  <c r="I30" i="40"/>
  <c r="I33" i="40" s="1"/>
  <c r="J30" i="40"/>
  <c r="K30" i="40"/>
  <c r="K33" i="40" s="1"/>
  <c r="L31" i="40"/>
  <c r="M31" i="40" s="1"/>
  <c r="L32" i="40"/>
  <c r="M32" i="40" s="1"/>
  <c r="H33" i="40"/>
  <c r="L34" i="40"/>
  <c r="L35" i="40"/>
  <c r="L36" i="40"/>
  <c r="L37" i="40"/>
  <c r="L38" i="40"/>
  <c r="D39" i="40"/>
  <c r="D45" i="40" s="1"/>
  <c r="E39" i="40"/>
  <c r="F39" i="40"/>
  <c r="G39" i="40"/>
  <c r="H39" i="40"/>
  <c r="H45" i="40" s="1"/>
  <c r="H48" i="40" s="1"/>
  <c r="I39" i="40"/>
  <c r="J39" i="40"/>
  <c r="K39" i="40"/>
  <c r="L40" i="40"/>
  <c r="L41" i="40"/>
  <c r="L44" i="40" s="1"/>
  <c r="L42" i="40"/>
  <c r="L43" i="40"/>
  <c r="D44" i="40"/>
  <c r="E44" i="40"/>
  <c r="F44" i="40"/>
  <c r="G44" i="40"/>
  <c r="G45" i="40" s="1"/>
  <c r="H44" i="40"/>
  <c r="I44" i="40"/>
  <c r="J44" i="40"/>
  <c r="K44" i="40"/>
  <c r="K45" i="40" s="1"/>
  <c r="K48" i="40" s="1"/>
  <c r="E45" i="40"/>
  <c r="E48" i="40" s="1"/>
  <c r="L46" i="40"/>
  <c r="M46" i="40" s="1"/>
  <c r="L47" i="40"/>
  <c r="M47" i="40" s="1"/>
  <c r="L47" i="39"/>
  <c r="M47" i="39" s="1"/>
  <c r="L46" i="39"/>
  <c r="M46" i="39" s="1"/>
  <c r="D4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27" i="39"/>
  <c r="L28" i="39"/>
  <c r="L29" i="39"/>
  <c r="L30" i="39"/>
  <c r="M30" i="39" s="1"/>
  <c r="L32" i="39"/>
  <c r="M32" i="39" s="1"/>
  <c r="L33" i="39"/>
  <c r="M33" i="39" s="1"/>
  <c r="L3" i="39"/>
  <c r="L4" i="39"/>
  <c r="L5" i="39"/>
  <c r="L6" i="39"/>
  <c r="L7" i="39"/>
  <c r="L8" i="39"/>
  <c r="L9" i="39"/>
  <c r="L10" i="39"/>
  <c r="L11" i="39"/>
  <c r="L12" i="39"/>
  <c r="L13" i="39"/>
  <c r="L14" i="39"/>
  <c r="D31" i="39"/>
  <c r="D34" i="39" s="1"/>
  <c r="E31" i="39"/>
  <c r="E34" i="39" s="1"/>
  <c r="F31" i="39"/>
  <c r="F34" i="39" s="1"/>
  <c r="G31" i="39"/>
  <c r="G34" i="39" s="1"/>
  <c r="H31" i="39"/>
  <c r="H34" i="39" s="1"/>
  <c r="I31" i="39"/>
  <c r="I34" i="39" s="1"/>
  <c r="J31" i="39"/>
  <c r="J34" i="39" s="1"/>
  <c r="K31" i="39"/>
  <c r="K34" i="39"/>
  <c r="L35" i="39"/>
  <c r="L36" i="39"/>
  <c r="M35" i="39" s="1"/>
  <c r="L37" i="39"/>
  <c r="L38" i="39"/>
  <c r="L40" i="39"/>
  <c r="L41" i="39"/>
  <c r="L42" i="39"/>
  <c r="L43" i="39"/>
  <c r="D39" i="39"/>
  <c r="E39" i="39"/>
  <c r="F39" i="39"/>
  <c r="F45" i="39" s="1"/>
  <c r="G39" i="39"/>
  <c r="H39" i="39"/>
  <c r="I39" i="39"/>
  <c r="J39" i="39"/>
  <c r="E44" i="39"/>
  <c r="F44" i="39"/>
  <c r="G44" i="39"/>
  <c r="H44" i="39"/>
  <c r="I44" i="39"/>
  <c r="J44" i="39"/>
  <c r="K44" i="39"/>
  <c r="K45" i="39" s="1"/>
  <c r="K48" i="39" s="1"/>
  <c r="L23" i="38"/>
  <c r="L3" i="38"/>
  <c r="L4" i="38"/>
  <c r="L5" i="38"/>
  <c r="L7" i="38"/>
  <c r="L8" i="38"/>
  <c r="L6" i="38"/>
  <c r="L9" i="38"/>
  <c r="L10" i="38"/>
  <c r="L11" i="38"/>
  <c r="L12" i="38"/>
  <c r="L13" i="38"/>
  <c r="L14" i="38"/>
  <c r="L15" i="38"/>
  <c r="L16" i="38"/>
  <c r="L18" i="38"/>
  <c r="L19" i="38"/>
  <c r="L20" i="38"/>
  <c r="L17" i="38"/>
  <c r="L21" i="38"/>
  <c r="L22" i="38"/>
  <c r="L24" i="38"/>
  <c r="L25" i="38"/>
  <c r="L26" i="38"/>
  <c r="L27" i="38"/>
  <c r="L28" i="38"/>
  <c r="L29" i="38"/>
  <c r="L30" i="38"/>
  <c r="L31" i="38"/>
  <c r="M31" i="38" s="1"/>
  <c r="D32" i="38"/>
  <c r="D35" i="38" s="1"/>
  <c r="E32" i="38"/>
  <c r="E35" i="38" s="1"/>
  <c r="F32" i="38"/>
  <c r="F35" i="38"/>
  <c r="G32" i="38"/>
  <c r="G35" i="38" s="1"/>
  <c r="H32" i="38"/>
  <c r="H35" i="38" s="1"/>
  <c r="I32" i="38"/>
  <c r="I35" i="38" s="1"/>
  <c r="J32" i="38"/>
  <c r="J35" i="38" s="1"/>
  <c r="K32" i="38"/>
  <c r="K35" i="38" s="1"/>
  <c r="L33" i="38"/>
  <c r="M33" i="38" s="1"/>
  <c r="L34" i="38"/>
  <c r="M34" i="38" s="1"/>
  <c r="L36" i="38"/>
  <c r="L38" i="38"/>
  <c r="L41" i="38"/>
  <c r="L43" i="38"/>
  <c r="L37" i="38"/>
  <c r="L39" i="38"/>
  <c r="L40" i="38" s="1"/>
  <c r="D40" i="38"/>
  <c r="D47" i="38" s="1"/>
  <c r="E40" i="38"/>
  <c r="F40" i="38"/>
  <c r="F47" i="38" s="1"/>
  <c r="G40" i="38"/>
  <c r="G47" i="38" s="1"/>
  <c r="H40" i="38"/>
  <c r="I40" i="38"/>
  <c r="J40" i="38"/>
  <c r="L42" i="38"/>
  <c r="L46" i="38" s="1"/>
  <c r="L44" i="38"/>
  <c r="L45" i="38"/>
  <c r="E46" i="38"/>
  <c r="F46" i="38"/>
  <c r="G46" i="38"/>
  <c r="H46" i="38"/>
  <c r="I46" i="38"/>
  <c r="I47" i="38" s="1"/>
  <c r="J46" i="38"/>
  <c r="K46" i="38"/>
  <c r="K47" i="38" s="1"/>
  <c r="L48" i="38"/>
  <c r="M48" i="38" s="1"/>
  <c r="L49" i="38"/>
  <c r="M49" i="38" s="1"/>
  <c r="L3" i="36"/>
  <c r="L4" i="36"/>
  <c r="L5" i="36"/>
  <c r="L32" i="36" s="1"/>
  <c r="L35" i="36" s="1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4" i="36"/>
  <c r="L25" i="36"/>
  <c r="L26" i="36"/>
  <c r="L27" i="36"/>
  <c r="L28" i="36"/>
  <c r="L29" i="36"/>
  <c r="L30" i="36"/>
  <c r="L31" i="36"/>
  <c r="M31" i="36" s="1"/>
  <c r="L33" i="36"/>
  <c r="M33" i="36" s="1"/>
  <c r="L36" i="36"/>
  <c r="L37" i="36"/>
  <c r="L38" i="36"/>
  <c r="L39" i="36"/>
  <c r="L41" i="36"/>
  <c r="L42" i="36"/>
  <c r="L43" i="36"/>
  <c r="L44" i="36"/>
  <c r="L45" i="36"/>
  <c r="L34" i="36"/>
  <c r="L48" i="36"/>
  <c r="L49" i="36"/>
  <c r="K32" i="36"/>
  <c r="K35" i="36" s="1"/>
  <c r="K46" i="36"/>
  <c r="K47" i="36" s="1"/>
  <c r="J32" i="36"/>
  <c r="J35" i="36"/>
  <c r="J40" i="36"/>
  <c r="J46" i="36"/>
  <c r="I32" i="36"/>
  <c r="I35" i="36"/>
  <c r="I40" i="36"/>
  <c r="I46" i="36"/>
  <c r="H32" i="36"/>
  <c r="H35" i="36" s="1"/>
  <c r="H40" i="36"/>
  <c r="H47" i="36" s="1"/>
  <c r="H46" i="36"/>
  <c r="G32" i="36"/>
  <c r="G35" i="36"/>
  <c r="G40" i="36"/>
  <c r="G46" i="36"/>
  <c r="F32" i="36"/>
  <c r="F35" i="36" s="1"/>
  <c r="F40" i="36"/>
  <c r="F46" i="36"/>
  <c r="F47" i="36" s="1"/>
  <c r="E32" i="36"/>
  <c r="E35" i="36" s="1"/>
  <c r="E40" i="36"/>
  <c r="E46" i="36"/>
  <c r="E47" i="36" s="1"/>
  <c r="E50" i="36" s="1"/>
  <c r="D32" i="36"/>
  <c r="D35" i="36" s="1"/>
  <c r="D40" i="36"/>
  <c r="D47" i="36"/>
  <c r="L3" i="37"/>
  <c r="L31" i="37" s="1"/>
  <c r="L34" i="37" s="1"/>
  <c r="L4" i="37"/>
  <c r="L5" i="37"/>
  <c r="L6" i="37"/>
  <c r="L7" i="37"/>
  <c r="L8" i="37"/>
  <c r="L9" i="37"/>
  <c r="L10" i="37"/>
  <c r="L11" i="37"/>
  <c r="L12" i="37"/>
  <c r="L13" i="37"/>
  <c r="L14" i="37"/>
  <c r="L15" i="37"/>
  <c r="L16" i="37"/>
  <c r="L17" i="37"/>
  <c r="L18" i="37"/>
  <c r="L19" i="37"/>
  <c r="L20" i="37"/>
  <c r="L21" i="37"/>
  <c r="L22" i="37"/>
  <c r="L23" i="37"/>
  <c r="L24" i="37"/>
  <c r="L25" i="37"/>
  <c r="L26" i="37"/>
  <c r="L27" i="37"/>
  <c r="L28" i="37"/>
  <c r="L29" i="37"/>
  <c r="L30" i="37"/>
  <c r="D31" i="37"/>
  <c r="D34" i="37" s="1"/>
  <c r="E31" i="37"/>
  <c r="E34" i="37" s="1"/>
  <c r="F31" i="37"/>
  <c r="F34" i="37" s="1"/>
  <c r="G31" i="37"/>
  <c r="G34" i="37"/>
  <c r="H31" i="37"/>
  <c r="H34" i="37" s="1"/>
  <c r="I31" i="37"/>
  <c r="I34" i="37"/>
  <c r="J31" i="37"/>
  <c r="J34" i="37" s="1"/>
  <c r="J50" i="37" s="1"/>
  <c r="K31" i="37"/>
  <c r="K34" i="37" s="1"/>
  <c r="M31" i="37"/>
  <c r="M34" i="37" s="1"/>
  <c r="M50" i="37" s="1"/>
  <c r="L32" i="37"/>
  <c r="L33" i="37"/>
  <c r="L35" i="37"/>
  <c r="L36" i="37"/>
  <c r="L37" i="37"/>
  <c r="L38" i="37"/>
  <c r="D39" i="37"/>
  <c r="D47" i="37" s="1"/>
  <c r="E39" i="37"/>
  <c r="F39" i="37"/>
  <c r="F47" i="37" s="1"/>
  <c r="F50" i="37" s="1"/>
  <c r="G39" i="37"/>
  <c r="G47" i="37" s="1"/>
  <c r="H39" i="37"/>
  <c r="J39" i="37"/>
  <c r="L40" i="37"/>
  <c r="L41" i="37"/>
  <c r="L42" i="37"/>
  <c r="L43" i="37"/>
  <c r="L44" i="37"/>
  <c r="L46" i="37" s="1"/>
  <c r="L45" i="37"/>
  <c r="E46" i="37"/>
  <c r="F46" i="37"/>
  <c r="G46" i="37"/>
  <c r="H46" i="37"/>
  <c r="I46" i="37"/>
  <c r="I47" i="37" s="1"/>
  <c r="J46" i="37"/>
  <c r="J47" i="37"/>
  <c r="K46" i="37"/>
  <c r="K47" i="37" s="1"/>
  <c r="L48" i="37"/>
  <c r="L49" i="37"/>
  <c r="M25" i="44"/>
  <c r="E43" i="46"/>
  <c r="I43" i="46"/>
  <c r="I46" i="46"/>
  <c r="M3" i="38"/>
  <c r="G48" i="42"/>
  <c r="N40" i="48"/>
  <c r="M14" i="40"/>
  <c r="L32" i="43"/>
  <c r="H47" i="37"/>
  <c r="H50" i="37" s="1"/>
  <c r="M15" i="43" l="1"/>
  <c r="M21" i="36"/>
  <c r="L39" i="40"/>
  <c r="L45" i="40" s="1"/>
  <c r="M44" i="49"/>
  <c r="M51" i="49" s="1"/>
  <c r="N32" i="49"/>
  <c r="D50" i="36"/>
  <c r="K50" i="36"/>
  <c r="L40" i="36"/>
  <c r="L47" i="36" s="1"/>
  <c r="L50" i="36" s="1"/>
  <c r="H47" i="38"/>
  <c r="H50" i="38" s="1"/>
  <c r="I50" i="38"/>
  <c r="J45" i="40"/>
  <c r="G44" i="47"/>
  <c r="F47" i="48"/>
  <c r="J51" i="42"/>
  <c r="M4" i="47"/>
  <c r="N37" i="51"/>
  <c r="M25" i="39"/>
  <c r="L39" i="37"/>
  <c r="E46" i="43"/>
  <c r="I47" i="36"/>
  <c r="M14" i="36"/>
  <c r="M3" i="36"/>
  <c r="F45" i="40"/>
  <c r="F48" i="40" s="1"/>
  <c r="J48" i="40"/>
  <c r="M22" i="43"/>
  <c r="M28" i="42"/>
  <c r="K48" i="42"/>
  <c r="K48" i="44"/>
  <c r="J44" i="47"/>
  <c r="J47" i="48"/>
  <c r="G45" i="39"/>
  <c r="G48" i="39" s="1"/>
  <c r="F48" i="39"/>
  <c r="E49" i="43"/>
  <c r="G46" i="43"/>
  <c r="G49" i="43" s="1"/>
  <c r="L49" i="43" s="1"/>
  <c r="L43" i="44"/>
  <c r="K44" i="47"/>
  <c r="N12" i="49"/>
  <c r="F50" i="38"/>
  <c r="L47" i="38"/>
  <c r="H46" i="43"/>
  <c r="H49" i="43" s="1"/>
  <c r="I48" i="42"/>
  <c r="I51" i="42" s="1"/>
  <c r="E48" i="42"/>
  <c r="I48" i="44"/>
  <c r="I51" i="44" s="1"/>
  <c r="G50" i="37"/>
  <c r="F50" i="36"/>
  <c r="M25" i="36"/>
  <c r="J47" i="38"/>
  <c r="J50" i="38" s="1"/>
  <c r="M3" i="39"/>
  <c r="D48" i="42"/>
  <c r="D50" i="38"/>
  <c r="K50" i="37"/>
  <c r="G47" i="36"/>
  <c r="G50" i="36" s="1"/>
  <c r="J47" i="36"/>
  <c r="L39" i="39"/>
  <c r="M21" i="40"/>
  <c r="J43" i="46"/>
  <c r="J46" i="46" s="1"/>
  <c r="G47" i="47"/>
  <c r="N51" i="51"/>
  <c r="M51" i="51"/>
  <c r="I50" i="37"/>
  <c r="E51" i="42"/>
  <c r="J50" i="36"/>
  <c r="M9" i="36"/>
  <c r="G48" i="40"/>
  <c r="M7" i="46"/>
  <c r="M30" i="46" s="1"/>
  <c r="M33" i="46" s="1"/>
  <c r="K47" i="48"/>
  <c r="K46" i="46"/>
  <c r="I45" i="39"/>
  <c r="I48" i="39" s="1"/>
  <c r="D45" i="39"/>
  <c r="J46" i="43"/>
  <c r="J49" i="43" s="1"/>
  <c r="M29" i="44"/>
  <c r="D48" i="44"/>
  <c r="M14" i="47"/>
  <c r="D47" i="47"/>
  <c r="L47" i="48"/>
  <c r="F51" i="49"/>
  <c r="O36" i="48"/>
  <c r="M21" i="38"/>
  <c r="M9" i="38"/>
  <c r="L44" i="39"/>
  <c r="M21" i="39"/>
  <c r="L47" i="44"/>
  <c r="L48" i="44" s="1"/>
  <c r="K51" i="44"/>
  <c r="I47" i="47"/>
  <c r="N5" i="49"/>
  <c r="N27" i="49"/>
  <c r="L46" i="36"/>
  <c r="L30" i="40"/>
  <c r="L48" i="40" s="1"/>
  <c r="J33" i="40"/>
  <c r="H50" i="36"/>
  <c r="I46" i="43"/>
  <c r="I49" i="43" s="1"/>
  <c r="L47" i="42"/>
  <c r="G48" i="44"/>
  <c r="G51" i="44" s="1"/>
  <c r="M21" i="46"/>
  <c r="L42" i="46"/>
  <c r="L43" i="46" s="1"/>
  <c r="M34" i="46" s="1"/>
  <c r="G47" i="48"/>
  <c r="L47" i="37"/>
  <c r="L50" i="37" s="1"/>
  <c r="L32" i="38"/>
  <c r="L35" i="38" s="1"/>
  <c r="L50" i="38" s="1"/>
  <c r="E45" i="39"/>
  <c r="E48" i="39" s="1"/>
  <c r="M24" i="40"/>
  <c r="L34" i="42"/>
  <c r="L37" i="42" s="1"/>
  <c r="M10" i="44"/>
  <c r="O23" i="48"/>
  <c r="J45" i="39"/>
  <c r="J48" i="39" s="1"/>
  <c r="K51" i="42"/>
  <c r="H48" i="44"/>
  <c r="H51" i="44" s="1"/>
  <c r="E51" i="49"/>
  <c r="N18" i="49"/>
  <c r="E47" i="37"/>
  <c r="E50" i="37" s="1"/>
  <c r="M3" i="43"/>
  <c r="G43" i="46"/>
  <c r="G46" i="46" s="1"/>
  <c r="M47" i="48"/>
  <c r="L31" i="39"/>
  <c r="L34" i="39" s="1"/>
  <c r="L45" i="43"/>
  <c r="M13" i="46"/>
  <c r="E47" i="47"/>
  <c r="M25" i="38"/>
  <c r="E51" i="44"/>
  <c r="L39" i="47"/>
  <c r="L44" i="47" s="1"/>
  <c r="M35" i="47" s="1"/>
  <c r="J51" i="49"/>
  <c r="I50" i="36"/>
  <c r="M14" i="38"/>
  <c r="M32" i="38" s="1"/>
  <c r="M35" i="38" s="1"/>
  <c r="M26" i="43"/>
  <c r="L43" i="42"/>
  <c r="I45" i="40"/>
  <c r="I48" i="40" s="1"/>
  <c r="M34" i="40"/>
  <c r="F51" i="42"/>
  <c r="F46" i="46"/>
  <c r="L31" i="47"/>
  <c r="L34" i="47" s="1"/>
  <c r="L47" i="47" s="1"/>
  <c r="O14" i="48"/>
  <c r="M44" i="48"/>
  <c r="I51" i="49"/>
  <c r="N35" i="50"/>
  <c r="N49" i="50" s="1"/>
  <c r="M49" i="50"/>
  <c r="D50" i="37"/>
  <c r="L35" i="43"/>
  <c r="D49" i="43"/>
  <c r="M35" i="43"/>
  <c r="L30" i="46"/>
  <c r="L33" i="46" s="1"/>
  <c r="G50" i="38"/>
  <c r="M9" i="39"/>
  <c r="M8" i="40"/>
  <c r="L41" i="43"/>
  <c r="M3" i="42"/>
  <c r="M9" i="42"/>
  <c r="F51" i="44"/>
  <c r="M8" i="47"/>
  <c r="N40" i="49"/>
  <c r="M36" i="36"/>
  <c r="D48" i="39"/>
  <c r="M9" i="43"/>
  <c r="M24" i="42"/>
  <c r="M4" i="44"/>
  <c r="L34" i="44"/>
  <c r="L37" i="44" s="1"/>
  <c r="H48" i="42"/>
  <c r="H51" i="42" s="1"/>
  <c r="D51" i="42"/>
  <c r="J47" i="47"/>
  <c r="N33" i="48"/>
  <c r="N47" i="48" s="1"/>
  <c r="L48" i="42"/>
  <c r="M38" i="42" s="1"/>
  <c r="M32" i="43"/>
  <c r="E47" i="38"/>
  <c r="E50" i="38" s="1"/>
  <c r="M36" i="38"/>
  <c r="K50" i="38"/>
  <c r="H45" i="39"/>
  <c r="H48" i="39" s="1"/>
  <c r="M14" i="39"/>
  <c r="D48" i="40"/>
  <c r="M16" i="42"/>
  <c r="J48" i="44"/>
  <c r="J51" i="44" s="1"/>
  <c r="D46" i="46"/>
  <c r="H46" i="46"/>
  <c r="M22" i="47"/>
  <c r="M26" i="47"/>
  <c r="K47" i="47"/>
  <c r="I47" i="48"/>
  <c r="L33" i="40" l="1"/>
  <c r="N37" i="49"/>
  <c r="M32" i="36"/>
  <c r="M35" i="36" s="1"/>
  <c r="M50" i="36" s="1"/>
  <c r="M30" i="40"/>
  <c r="L45" i="39"/>
  <c r="M31" i="39"/>
  <c r="M34" i="39" s="1"/>
  <c r="M48" i="39" s="1"/>
  <c r="O33" i="48"/>
  <c r="O47" i="48" s="1"/>
  <c r="M38" i="44"/>
  <c r="M31" i="47"/>
  <c r="M34" i="47" s="1"/>
  <c r="M47" i="47" s="1"/>
  <c r="M49" i="43"/>
  <c r="M46" i="46"/>
  <c r="L48" i="39"/>
  <c r="D51" i="44"/>
  <c r="L51" i="44"/>
  <c r="M34" i="44"/>
  <c r="M37" i="44" s="1"/>
  <c r="L46" i="43"/>
  <c r="M36" i="43" s="1"/>
  <c r="L46" i="46"/>
  <c r="M48" i="40"/>
  <c r="M33" i="40"/>
  <c r="M34" i="42"/>
  <c r="M37" i="42" s="1"/>
  <c r="M51" i="42" s="1"/>
  <c r="L51" i="42"/>
  <c r="N51" i="49"/>
  <c r="M50" i="38"/>
  <c r="M51" i="44" l="1"/>
</calcChain>
</file>

<file path=xl/sharedStrings.xml><?xml version="1.0" encoding="utf-8"?>
<sst xmlns="http://schemas.openxmlformats.org/spreadsheetml/2006/main" count="1494" uniqueCount="266">
  <si>
    <t>137　職員配置数</t>
    <rPh sb="4" eb="6">
      <t>ショクイン</t>
    </rPh>
    <rPh sb="6" eb="9">
      <t>ハイチスウ</t>
    </rPh>
    <phoneticPr fontId="10"/>
  </si>
  <si>
    <t xml:space="preserve">        ・令和5年4月1日現在</t>
    <rPh sb="9" eb="11">
      <t>レイワ</t>
    </rPh>
    <rPh sb="12" eb="13">
      <t>ネン</t>
    </rPh>
    <rPh sb="14" eb="15">
      <t>ガツ</t>
    </rPh>
    <rPh sb="16" eb="17">
      <t>ヒ</t>
    </rPh>
    <rPh sb="17" eb="19">
      <t>ゲンザイ</t>
    </rPh>
    <phoneticPr fontId="10"/>
  </si>
  <si>
    <t xml:space="preserve">        ・資料：職員課</t>
    <rPh sb="12" eb="15">
      <t>ショクインカ</t>
    </rPh>
    <phoneticPr fontId="10"/>
  </si>
  <si>
    <t>部局別</t>
    <rPh sb="0" eb="2">
      <t>ブキョク</t>
    </rPh>
    <rPh sb="2" eb="3">
      <t>ベツ</t>
    </rPh>
    <phoneticPr fontId="2"/>
  </si>
  <si>
    <t>グループ名</t>
    <rPh sb="4" eb="5">
      <t>メイ</t>
    </rPh>
    <phoneticPr fontId="2"/>
  </si>
  <si>
    <t>部長</t>
    <rPh sb="0" eb="2">
      <t>ブチョウ</t>
    </rPh>
    <phoneticPr fontId="2"/>
  </si>
  <si>
    <t>次・課長</t>
    <rPh sb="0" eb="1">
      <t>ジ</t>
    </rPh>
    <rPh sb="2" eb="4">
      <t>カチョウ</t>
    </rPh>
    <phoneticPr fontId="2"/>
  </si>
  <si>
    <t>参事</t>
    <rPh sb="0" eb="2">
      <t>サンジ</t>
    </rPh>
    <phoneticPr fontId="2"/>
  </si>
  <si>
    <t>課長補佐</t>
    <rPh sb="0" eb="2">
      <t>カチョウ</t>
    </rPh>
    <rPh sb="2" eb="4">
      <t>ホサ</t>
    </rPh>
    <phoneticPr fontId="2"/>
  </si>
  <si>
    <t>主任</t>
    <rPh sb="0" eb="2">
      <t>シュニン</t>
    </rPh>
    <phoneticPr fontId="2"/>
  </si>
  <si>
    <t>主査</t>
    <rPh sb="0" eb="2">
      <t>シュサ</t>
    </rPh>
    <phoneticPr fontId="2"/>
  </si>
  <si>
    <t>主事・技師</t>
    <rPh sb="0" eb="2">
      <t>シュジ</t>
    </rPh>
    <rPh sb="3" eb="5">
      <t>ギシ</t>
    </rPh>
    <phoneticPr fontId="2"/>
  </si>
  <si>
    <t>技能労務</t>
    <rPh sb="0" eb="2">
      <t>ギノウ</t>
    </rPh>
    <rPh sb="2" eb="4">
      <t>ロウム</t>
    </rPh>
    <phoneticPr fontId="2"/>
  </si>
  <si>
    <t>課計</t>
    <rPh sb="0" eb="1">
      <t>カ</t>
    </rPh>
    <rPh sb="1" eb="2">
      <t>ケイ</t>
    </rPh>
    <phoneticPr fontId="2"/>
  </si>
  <si>
    <t>部計</t>
    <rPh sb="0" eb="1">
      <t>ブ</t>
    </rPh>
    <rPh sb="1" eb="2">
      <t>ケイ</t>
    </rPh>
    <phoneticPr fontId="2"/>
  </si>
  <si>
    <t>(1)
市長部局</t>
  </si>
  <si>
    <t>総務部</t>
  </si>
  <si>
    <t>行政管理課</t>
  </si>
  <si>
    <t>　</t>
  </si>
  <si>
    <t>職員課</t>
  </si>
  <si>
    <t>デジタル推進課</t>
  </si>
  <si>
    <t>市民窓口課</t>
  </si>
  <si>
    <t>市民活躍課</t>
  </si>
  <si>
    <t>ダイバーシティ推進・相談課</t>
  </si>
  <si>
    <t>防災危機管理課</t>
  </si>
  <si>
    <t>政策経営部</t>
  </si>
  <si>
    <t>総合政策課</t>
  </si>
  <si>
    <t>さばえSDGｓ推進センター</t>
  </si>
  <si>
    <t>秘書広聴課</t>
  </si>
  <si>
    <t>総合交通課</t>
  </si>
  <si>
    <t>財務管理課</t>
  </si>
  <si>
    <t>施設管理課</t>
  </si>
  <si>
    <t>税務課</t>
  </si>
  <si>
    <t>収納課</t>
  </si>
  <si>
    <t>健康福祉部</t>
  </si>
  <si>
    <t>社会福祉課</t>
  </si>
  <si>
    <t>福祉総合相談室</t>
  </si>
  <si>
    <t>長寿福祉課</t>
  </si>
  <si>
    <t>子育て支援課</t>
  </si>
  <si>
    <t>子育て支援センター</t>
  </si>
  <si>
    <t>保育・幼児教育課</t>
  </si>
  <si>
    <t>認定こども園</t>
  </si>
  <si>
    <t>保育所</t>
  </si>
  <si>
    <t>健康づくり課</t>
  </si>
  <si>
    <t>国保年金課</t>
  </si>
  <si>
    <t>産業環境部</t>
  </si>
  <si>
    <t>商工観光課</t>
  </si>
  <si>
    <t>農林政策課</t>
  </si>
  <si>
    <t>鳥獣害のない里づくり推進センター</t>
  </si>
  <si>
    <t>環境政策課</t>
  </si>
  <si>
    <t>都市整備部</t>
  </si>
  <si>
    <t>土木課</t>
  </si>
  <si>
    <t>都市計画課</t>
  </si>
  <si>
    <t>公園住宅課</t>
  </si>
  <si>
    <t>上下水道課</t>
  </si>
  <si>
    <t>会計課</t>
  </si>
  <si>
    <t>(1)の合計</t>
  </si>
  <si>
    <t>(2)議会事務局</t>
  </si>
  <si>
    <t>(3)監査委員事務局</t>
  </si>
  <si>
    <t>(4)
教育委員会事務局</t>
  </si>
  <si>
    <t>事務局</t>
  </si>
  <si>
    <t>教育政策課</t>
  </si>
  <si>
    <t>学校教育課</t>
  </si>
  <si>
    <t>生涯学習課</t>
  </si>
  <si>
    <t>スポーツ課</t>
  </si>
  <si>
    <t>文化課</t>
  </si>
  <si>
    <t>(ア)事務局小計</t>
  </si>
  <si>
    <t>出先機関</t>
  </si>
  <si>
    <t>幼稚園</t>
  </si>
  <si>
    <t>小学校</t>
  </si>
  <si>
    <t>文化の館</t>
  </si>
  <si>
    <t>(イ)出先機関小計</t>
  </si>
  <si>
    <t>(5)公立丹南病院組合</t>
  </si>
  <si>
    <t>(6)福井県丹南広域組合</t>
  </si>
  <si>
    <t>合計　(1)～(6)</t>
  </si>
  <si>
    <t xml:space="preserve">        ・令和4年4月1日現在</t>
    <rPh sb="9" eb="11">
      <t>レイワ</t>
    </rPh>
    <rPh sb="12" eb="13">
      <t>ネン</t>
    </rPh>
    <rPh sb="14" eb="15">
      <t>ガツ</t>
    </rPh>
    <rPh sb="16" eb="17">
      <t>ヒ</t>
    </rPh>
    <rPh sb="17" eb="19">
      <t>ゲンザイ</t>
    </rPh>
    <phoneticPr fontId="10"/>
  </si>
  <si>
    <t>(1)
市長部局</t>
    <rPh sb="4" eb="6">
      <t>シチョウ</t>
    </rPh>
    <rPh sb="6" eb="8">
      <t>ブキョク</t>
    </rPh>
    <phoneticPr fontId="2"/>
  </si>
  <si>
    <t>総務部</t>
    <phoneticPr fontId="2"/>
  </si>
  <si>
    <t>行政管理課</t>
    <rPh sb="0" eb="5">
      <t>ギョウセイカンリカ</t>
    </rPh>
    <phoneticPr fontId="2"/>
  </si>
  <si>
    <t>人事・法務Ｇ</t>
    <rPh sb="0" eb="2">
      <t>ジンジ</t>
    </rPh>
    <rPh sb="3" eb="5">
      <t>ホウム</t>
    </rPh>
    <phoneticPr fontId="2"/>
  </si>
  <si>
    <t>職員課</t>
    <rPh sb="0" eb="3">
      <t>ショクインカ</t>
    </rPh>
    <phoneticPr fontId="2"/>
  </si>
  <si>
    <t>交通まちづくりＧ</t>
    <rPh sb="0" eb="2">
      <t>コウツウ</t>
    </rPh>
    <phoneticPr fontId="2"/>
  </si>
  <si>
    <t>デジタル推進課</t>
    <rPh sb="4" eb="7">
      <t>スイシンカ</t>
    </rPh>
    <rPh sb="6" eb="7">
      <t>カ</t>
    </rPh>
    <phoneticPr fontId="2"/>
  </si>
  <si>
    <t>情報統計政策Ｇ</t>
    <rPh sb="0" eb="2">
      <t>ジョウホウ</t>
    </rPh>
    <rPh sb="2" eb="4">
      <t>トウケイ</t>
    </rPh>
    <rPh sb="4" eb="6">
      <t>セイサク</t>
    </rPh>
    <phoneticPr fontId="2"/>
  </si>
  <si>
    <t>市民窓口課</t>
    <rPh sb="0" eb="2">
      <t>シミン</t>
    </rPh>
    <rPh sb="2" eb="4">
      <t>マドグチ</t>
    </rPh>
    <rPh sb="4" eb="5">
      <t>カ</t>
    </rPh>
    <phoneticPr fontId="2"/>
  </si>
  <si>
    <t>住民届出・証明G</t>
    <rPh sb="0" eb="2">
      <t>ジュウミン</t>
    </rPh>
    <rPh sb="2" eb="4">
      <t>トドケデ</t>
    </rPh>
    <rPh sb="5" eb="7">
      <t>ショウメイ</t>
    </rPh>
    <phoneticPr fontId="2"/>
  </si>
  <si>
    <r>
      <t>市民活躍課</t>
    </r>
    <r>
      <rPr>
        <sz val="12"/>
        <rFont val="ＭＳ Ｐゴシック"/>
        <family val="3"/>
        <charset val="128"/>
      </rPr>
      <t/>
    </r>
    <rPh sb="0" eb="2">
      <t>シミン</t>
    </rPh>
    <rPh sb="2" eb="4">
      <t>カツヤク</t>
    </rPh>
    <rPh sb="4" eb="5">
      <t>カ</t>
    </rPh>
    <phoneticPr fontId="2"/>
  </si>
  <si>
    <t>地域自治・市民活動・人権推進Ｇ</t>
    <rPh sb="0" eb="2">
      <t>チイキ</t>
    </rPh>
    <rPh sb="2" eb="4">
      <t>ジチ</t>
    </rPh>
    <rPh sb="5" eb="7">
      <t>シミン</t>
    </rPh>
    <rPh sb="7" eb="9">
      <t>カツドウ</t>
    </rPh>
    <rPh sb="10" eb="12">
      <t>ジンケン</t>
    </rPh>
    <rPh sb="12" eb="14">
      <t>スイシン</t>
    </rPh>
    <phoneticPr fontId="2"/>
  </si>
  <si>
    <t>市民相談課</t>
    <rPh sb="0" eb="2">
      <t>シミン</t>
    </rPh>
    <rPh sb="2" eb="4">
      <t>ソウダン</t>
    </rPh>
    <rPh sb="4" eb="5">
      <t>カ</t>
    </rPh>
    <phoneticPr fontId="2"/>
  </si>
  <si>
    <t>防災危機管理課</t>
    <rPh sb="0" eb="2">
      <t>ボウサイ</t>
    </rPh>
    <rPh sb="2" eb="4">
      <t>キキ</t>
    </rPh>
    <rPh sb="4" eb="6">
      <t>カンリ</t>
    </rPh>
    <rPh sb="6" eb="7">
      <t>カ</t>
    </rPh>
    <phoneticPr fontId="2"/>
  </si>
  <si>
    <t>防災・危機管理G</t>
    <rPh sb="0" eb="2">
      <t>ボウサイ</t>
    </rPh>
    <rPh sb="3" eb="5">
      <t>キキ</t>
    </rPh>
    <rPh sb="5" eb="7">
      <t>カンリ</t>
    </rPh>
    <phoneticPr fontId="2"/>
  </si>
  <si>
    <t>政策経営部</t>
    <rPh sb="0" eb="2">
      <t>セイサク</t>
    </rPh>
    <rPh sb="2" eb="4">
      <t>ケイエイ</t>
    </rPh>
    <rPh sb="4" eb="5">
      <t>ブ</t>
    </rPh>
    <phoneticPr fontId="2"/>
  </si>
  <si>
    <t>総合政策課</t>
    <rPh sb="0" eb="4">
      <t>ソウゴウセイサク</t>
    </rPh>
    <phoneticPr fontId="2"/>
  </si>
  <si>
    <t>秘書広聴課</t>
    <rPh sb="0" eb="2">
      <t>ヒショ</t>
    </rPh>
    <rPh sb="2" eb="4">
      <t>コウチョウ</t>
    </rPh>
    <rPh sb="4" eb="5">
      <t>カ</t>
    </rPh>
    <phoneticPr fontId="2"/>
  </si>
  <si>
    <t>秘書広報G</t>
    <rPh sb="0" eb="2">
      <t>ヒショ</t>
    </rPh>
    <rPh sb="2" eb="4">
      <t>コウホウ</t>
    </rPh>
    <phoneticPr fontId="2"/>
  </si>
  <si>
    <t>総合交通課</t>
    <rPh sb="0" eb="5">
      <t>ソウゴウコウツウカ</t>
    </rPh>
    <phoneticPr fontId="2"/>
  </si>
  <si>
    <t>財務管理課</t>
    <rPh sb="0" eb="2">
      <t>ザイム</t>
    </rPh>
    <rPh sb="2" eb="4">
      <t>カンリ</t>
    </rPh>
    <rPh sb="4" eb="5">
      <t>カ</t>
    </rPh>
    <phoneticPr fontId="2"/>
  </si>
  <si>
    <t>財務政策Ｇ</t>
    <rPh sb="0" eb="2">
      <t>ザイム</t>
    </rPh>
    <rPh sb="2" eb="4">
      <t>セイサク</t>
    </rPh>
    <phoneticPr fontId="2"/>
  </si>
  <si>
    <t>施設管理課</t>
    <rPh sb="0" eb="2">
      <t>シセツ</t>
    </rPh>
    <phoneticPr fontId="2"/>
  </si>
  <si>
    <t>税務課</t>
    <phoneticPr fontId="2"/>
  </si>
  <si>
    <t>収納課</t>
    <phoneticPr fontId="2"/>
  </si>
  <si>
    <t>健康福祉部</t>
    <rPh sb="0" eb="5">
      <t>ケンコウフクシブ</t>
    </rPh>
    <phoneticPr fontId="2"/>
  </si>
  <si>
    <t>社会福祉課</t>
    <phoneticPr fontId="2"/>
  </si>
  <si>
    <t>長寿福祉課</t>
    <phoneticPr fontId="2"/>
  </si>
  <si>
    <t>子育て支援課</t>
    <rPh sb="0" eb="2">
      <t>コソダ</t>
    </rPh>
    <phoneticPr fontId="2"/>
  </si>
  <si>
    <t>母子児童Ｇ</t>
    <rPh sb="0" eb="2">
      <t>ボシ</t>
    </rPh>
    <rPh sb="2" eb="4">
      <t>ジドウ</t>
    </rPh>
    <phoneticPr fontId="2"/>
  </si>
  <si>
    <t>子育て支援センター</t>
    <rPh sb="0" eb="2">
      <t>コソダ</t>
    </rPh>
    <rPh sb="3" eb="5">
      <t>シエン</t>
    </rPh>
    <phoneticPr fontId="2"/>
  </si>
  <si>
    <t>保育・幼児教育課</t>
    <rPh sb="0" eb="2">
      <t>ホイク</t>
    </rPh>
    <rPh sb="3" eb="5">
      <t>ヨウジ</t>
    </rPh>
    <rPh sb="5" eb="7">
      <t>キョウイク</t>
    </rPh>
    <rPh sb="7" eb="8">
      <t>カ</t>
    </rPh>
    <phoneticPr fontId="2"/>
  </si>
  <si>
    <t>保育・幼児教育Ｇ</t>
    <rPh sb="0" eb="2">
      <t>ホイク</t>
    </rPh>
    <phoneticPr fontId="2"/>
  </si>
  <si>
    <t>認定こども園</t>
    <rPh sb="0" eb="2">
      <t>ニンテイ</t>
    </rPh>
    <rPh sb="5" eb="6">
      <t>エン</t>
    </rPh>
    <phoneticPr fontId="2"/>
  </si>
  <si>
    <t>保育所</t>
    <rPh sb="0" eb="2">
      <t>ホイク</t>
    </rPh>
    <rPh sb="2" eb="3">
      <t>ショ</t>
    </rPh>
    <phoneticPr fontId="2"/>
  </si>
  <si>
    <t>健康づくり課</t>
    <phoneticPr fontId="2"/>
  </si>
  <si>
    <t>国保年金課</t>
    <rPh sb="0" eb="2">
      <t>コクボ</t>
    </rPh>
    <rPh sb="2" eb="4">
      <t>ネンキン</t>
    </rPh>
    <rPh sb="4" eb="5">
      <t>カ</t>
    </rPh>
    <phoneticPr fontId="2"/>
  </si>
  <si>
    <t>国保年金Ｇ</t>
    <rPh sb="0" eb="2">
      <t>コクホ</t>
    </rPh>
    <rPh sb="2" eb="4">
      <t>ネンキン</t>
    </rPh>
    <phoneticPr fontId="2"/>
  </si>
  <si>
    <t>産業環境部</t>
    <rPh sb="0" eb="2">
      <t>サンギョウ</t>
    </rPh>
    <rPh sb="2" eb="4">
      <t>カンキョウ</t>
    </rPh>
    <rPh sb="4" eb="5">
      <t>ブ</t>
    </rPh>
    <phoneticPr fontId="2"/>
  </si>
  <si>
    <t>商工観光課</t>
    <rPh sb="0" eb="2">
      <t>ショウコウ</t>
    </rPh>
    <rPh sb="2" eb="4">
      <t>カンコウ</t>
    </rPh>
    <rPh sb="4" eb="5">
      <t>カ</t>
    </rPh>
    <phoneticPr fontId="2"/>
  </si>
  <si>
    <t>ものづくり振興G</t>
    <phoneticPr fontId="2"/>
  </si>
  <si>
    <t>農林政策課</t>
    <rPh sb="0" eb="2">
      <t>ノウリン</t>
    </rPh>
    <rPh sb="2" eb="4">
      <t>セイサク</t>
    </rPh>
    <rPh sb="4" eb="5">
      <t>カ</t>
    </rPh>
    <phoneticPr fontId="2"/>
  </si>
  <si>
    <t>鳥獣害のない里づくり推進センター</t>
    <phoneticPr fontId="2"/>
  </si>
  <si>
    <t>環境政策課</t>
    <rPh sb="2" eb="4">
      <t>セイサク</t>
    </rPh>
    <phoneticPr fontId="2"/>
  </si>
  <si>
    <t>環境推進Ｇ</t>
    <rPh sb="0" eb="2">
      <t>カンキョウ</t>
    </rPh>
    <rPh sb="2" eb="4">
      <t>スイシン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</si>
  <si>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</si>
  <si>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土木課</t>
    <phoneticPr fontId="2"/>
  </si>
  <si>
    <t>都市計画課</t>
    <phoneticPr fontId="2"/>
  </si>
  <si>
    <t>公園住宅課</t>
    <rPh sb="0" eb="5">
      <t>コウエンジュウタクカ</t>
    </rPh>
    <phoneticPr fontId="2"/>
  </si>
  <si>
    <t>上下水道課</t>
    <phoneticPr fontId="2"/>
  </si>
  <si>
    <t>会計課</t>
    <rPh sb="0" eb="2">
      <t>カイケイ</t>
    </rPh>
    <rPh sb="2" eb="3">
      <t>カ</t>
    </rPh>
    <phoneticPr fontId="2"/>
  </si>
  <si>
    <t>(1)の合計</t>
    <rPh sb="4" eb="6">
      <t>ゴウケイ</t>
    </rPh>
    <phoneticPr fontId="2"/>
  </si>
  <si>
    <t>(2)議会事務局</t>
    <rPh sb="3" eb="5">
      <t>ギカイ</t>
    </rPh>
    <rPh sb="5" eb="8">
      <t>ジムキョク</t>
    </rPh>
    <phoneticPr fontId="2"/>
  </si>
  <si>
    <t>議事調査Ｇ</t>
    <rPh sb="0" eb="2">
      <t>ギジ</t>
    </rPh>
    <rPh sb="2" eb="4">
      <t>チョウサ</t>
    </rPh>
    <phoneticPr fontId="2"/>
  </si>
  <si>
    <t>(3)監査委員事務局</t>
    <rPh sb="3" eb="5">
      <t>カンサ</t>
    </rPh>
    <rPh sb="5" eb="7">
      <t>イイン</t>
    </rPh>
    <rPh sb="7" eb="10">
      <t>ジムキョク</t>
    </rPh>
    <phoneticPr fontId="2"/>
  </si>
  <si>
    <t>監査Ｇ</t>
    <rPh sb="0" eb="2">
      <t>カンサ</t>
    </rPh>
    <phoneticPr fontId="2"/>
  </si>
  <si>
    <t>(4)
教育委員会事務局</t>
    <rPh sb="4" eb="9">
      <t>キョウイクイインカイ</t>
    </rPh>
    <rPh sb="9" eb="12">
      <t>ジムキョク</t>
    </rPh>
    <phoneticPr fontId="2"/>
  </si>
  <si>
    <t>事務局</t>
    <rPh sb="0" eb="3">
      <t>ジムキョク</t>
    </rPh>
    <phoneticPr fontId="2"/>
  </si>
  <si>
    <t>教育政策課</t>
    <rPh sb="0" eb="2">
      <t>キョウイク</t>
    </rPh>
    <phoneticPr fontId="2"/>
  </si>
  <si>
    <t>教育政策Ｇ</t>
    <rPh sb="0" eb="2">
      <t>キョウイク</t>
    </rPh>
    <rPh sb="2" eb="4">
      <t>セイサク</t>
    </rPh>
    <phoneticPr fontId="2"/>
  </si>
  <si>
    <t>学校教育課</t>
    <rPh sb="0" eb="2">
      <t>ガッコウ</t>
    </rPh>
    <rPh sb="2" eb="5">
      <t>キョウイクカ</t>
    </rPh>
    <phoneticPr fontId="2"/>
  </si>
  <si>
    <t>学校教育Ｇ</t>
    <rPh sb="0" eb="2">
      <t>ガッコウ</t>
    </rPh>
    <rPh sb="2" eb="4">
      <t>キョウイク</t>
    </rPh>
    <phoneticPr fontId="2"/>
  </si>
  <si>
    <t>生涯学習・スポーツ課</t>
    <phoneticPr fontId="2"/>
  </si>
  <si>
    <t>文化課</t>
    <phoneticPr fontId="2"/>
  </si>
  <si>
    <t>(ア)事務局小計</t>
    <rPh sb="3" eb="6">
      <t>ジムキョク</t>
    </rPh>
    <rPh sb="6" eb="8">
      <t>ショウケイ</t>
    </rPh>
    <phoneticPr fontId="2"/>
  </si>
  <si>
    <t>出先機関</t>
    <rPh sb="0" eb="4">
      <t>デサキキカン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</si>
  <si>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</si>
  <si>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</si>
  <si>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文化の館</t>
    <rPh sb="0" eb="2">
      <t>ブンカ</t>
    </rPh>
    <rPh sb="3" eb="4">
      <t>ヤカタ</t>
    </rPh>
    <phoneticPr fontId="2"/>
  </si>
  <si>
    <t>(イ)出先機関小計</t>
    <rPh sb="3" eb="7">
      <t>デサキキカン</t>
    </rPh>
    <rPh sb="7" eb="9">
      <t>ショウケイ</t>
    </rPh>
    <phoneticPr fontId="2"/>
  </si>
  <si>
    <t>(5)公立丹南病院組合</t>
    <rPh sb="3" eb="5">
      <t>コウリツ</t>
    </rPh>
    <rPh sb="9" eb="11">
      <t>クミアイ</t>
    </rPh>
    <phoneticPr fontId="2"/>
  </si>
  <si>
    <t>(6)福井県丹南広域組合</t>
    <rPh sb="3" eb="6">
      <t>フクイケン</t>
    </rPh>
    <rPh sb="6" eb="8">
      <t>タンナン</t>
    </rPh>
    <rPh sb="8" eb="10">
      <t>コウイキ</t>
    </rPh>
    <rPh sb="10" eb="12">
      <t>クミアイ</t>
    </rPh>
    <phoneticPr fontId="2"/>
  </si>
  <si>
    <t>合計　(1)～(6)</t>
    <rPh sb="0" eb="2">
      <t>ゴウケイ</t>
    </rPh>
    <phoneticPr fontId="2"/>
  </si>
  <si>
    <t xml:space="preserve">          ・令和3年4月1日現在</t>
    <rPh sb="11" eb="13">
      <t>レイワ</t>
    </rPh>
    <rPh sb="14" eb="15">
      <t>ネン</t>
    </rPh>
    <rPh sb="16" eb="17">
      <t>ガツ</t>
    </rPh>
    <rPh sb="18" eb="19">
      <t>ヒ</t>
    </rPh>
    <rPh sb="19" eb="21">
      <t>ゲンザイ</t>
    </rPh>
    <phoneticPr fontId="10"/>
  </si>
  <si>
    <t xml:space="preserve">          ・資料：総務課</t>
    <rPh sb="14" eb="17">
      <t>ソウムカ</t>
    </rPh>
    <phoneticPr fontId="10"/>
  </si>
  <si>
    <t>総務課</t>
    <rPh sb="0" eb="2">
      <t>ソウム</t>
    </rPh>
    <rPh sb="2" eb="3">
      <t>カ</t>
    </rPh>
    <phoneticPr fontId="2"/>
  </si>
  <si>
    <t>総合交通課</t>
    <rPh sb="0" eb="2">
      <t>ソウゴウ</t>
    </rPh>
    <rPh sb="2" eb="5">
      <t>コウツウカ</t>
    </rPh>
    <phoneticPr fontId="2"/>
  </si>
  <si>
    <t>市民相談室</t>
    <rPh sb="0" eb="5">
      <t>シミンソウダンシツ</t>
    </rPh>
    <phoneticPr fontId="2"/>
  </si>
  <si>
    <t>財務政策課</t>
    <rPh sb="0" eb="2">
      <t>ザイム</t>
    </rPh>
    <rPh sb="2" eb="4">
      <t>セイサク</t>
    </rPh>
    <phoneticPr fontId="2"/>
  </si>
  <si>
    <t>契約管理課</t>
  </si>
  <si>
    <t xml:space="preserve">          ・令和2年4月1日現在</t>
    <rPh sb="11" eb="13">
      <t>レイワ</t>
    </rPh>
    <rPh sb="14" eb="15">
      <t>ネン</t>
    </rPh>
    <rPh sb="16" eb="17">
      <t>ガツ</t>
    </rPh>
    <rPh sb="18" eb="19">
      <t>ヒ</t>
    </rPh>
    <rPh sb="19" eb="21">
      <t>ゲンザイ</t>
    </rPh>
    <phoneticPr fontId="10"/>
  </si>
  <si>
    <t>情報統計政策課</t>
    <rPh sb="0" eb="2">
      <t>ジョウホウ</t>
    </rPh>
    <rPh sb="2" eb="4">
      <t>トウケイ</t>
    </rPh>
    <rPh sb="4" eb="6">
      <t>セイサク</t>
    </rPh>
    <rPh sb="6" eb="7">
      <t>カ</t>
    </rPh>
    <phoneticPr fontId="2"/>
  </si>
  <si>
    <r>
      <t>市民まちづくり課</t>
    </r>
    <r>
      <rPr>
        <sz val="12"/>
        <rFont val="ＭＳ Ｐゴシック"/>
        <family val="3"/>
        <charset val="128"/>
      </rPr>
      <t/>
    </r>
    <rPh sb="0" eb="2">
      <t>シミン</t>
    </rPh>
    <rPh sb="7" eb="8">
      <t>カ</t>
    </rPh>
    <phoneticPr fontId="2"/>
  </si>
  <si>
    <t>めがねのまちさばえ戦略課</t>
  </si>
  <si>
    <t>秘書広報課</t>
    <rPh sb="0" eb="2">
      <t>ヒショ</t>
    </rPh>
    <rPh sb="2" eb="5">
      <t>コウホウカ</t>
    </rPh>
    <phoneticPr fontId="2"/>
  </si>
  <si>
    <t>子育て支援課保育・幼児教育室</t>
    <rPh sb="6" eb="8">
      <t>ホイク</t>
    </rPh>
    <rPh sb="9" eb="11">
      <t>ヨウジ</t>
    </rPh>
    <rPh sb="11" eb="13">
      <t>キョウイク</t>
    </rPh>
    <rPh sb="13" eb="14">
      <t>シツ</t>
    </rPh>
    <phoneticPr fontId="2"/>
  </si>
  <si>
    <t>商工政策課</t>
    <rPh sb="0" eb="2">
      <t>ショウコウ</t>
    </rPh>
    <rPh sb="2" eb="4">
      <t>セイサク</t>
    </rPh>
    <rPh sb="4" eb="5">
      <t>カ</t>
    </rPh>
    <phoneticPr fontId="2"/>
  </si>
  <si>
    <t>商工政策課にぎわい推進室</t>
    <rPh sb="9" eb="11">
      <t>スイシン</t>
    </rPh>
    <rPh sb="11" eb="12">
      <t>シツ</t>
    </rPh>
    <phoneticPr fontId="2"/>
  </si>
  <si>
    <t>観光・学生連携推進G</t>
    <rPh sb="3" eb="5">
      <t>ガクセイ</t>
    </rPh>
    <rPh sb="5" eb="7">
      <t>レンケイ</t>
    </rPh>
    <rPh sb="7" eb="9">
      <t>スイシン</t>
    </rPh>
    <phoneticPr fontId="2"/>
  </si>
  <si>
    <t>建築営繕課</t>
    <rPh sb="0" eb="2">
      <t>ケンチク</t>
    </rPh>
    <rPh sb="2" eb="4">
      <t>エイゼン</t>
    </rPh>
    <rPh sb="4" eb="5">
      <t>カ</t>
    </rPh>
    <phoneticPr fontId="2"/>
  </si>
  <si>
    <t>建築営繕Ｇ</t>
    <rPh sb="0" eb="2">
      <t>ケンチク</t>
    </rPh>
    <rPh sb="2" eb="4">
      <t>エイゼン</t>
    </rPh>
    <phoneticPr fontId="2"/>
  </si>
  <si>
    <t>生涯学習・スポーツ推進課</t>
    <phoneticPr fontId="2"/>
  </si>
  <si>
    <t>Ｇ計</t>
    <rPh sb="1" eb="2">
      <t>ケイ</t>
    </rPh>
    <phoneticPr fontId="2"/>
  </si>
  <si>
    <t>137　市職員配置数</t>
    <rPh sb="4" eb="5">
      <t>シ</t>
    </rPh>
    <rPh sb="5" eb="7">
      <t>ショクイン</t>
    </rPh>
    <rPh sb="7" eb="9">
      <t>ハイチ</t>
    </rPh>
    <rPh sb="9" eb="10">
      <t>スウ</t>
    </rPh>
    <phoneticPr fontId="2"/>
  </si>
  <si>
    <t>　　　　　　　　　　　　　　　職　　　　名　　　　　　　　　　
　　所属部課名　　　　　　　　　　　　　</t>
    <rPh sb="35" eb="37">
      <t>ショゾク</t>
    </rPh>
    <rPh sb="37" eb="39">
      <t>ブカ</t>
    </rPh>
    <rPh sb="39" eb="40">
      <t>メイ</t>
    </rPh>
    <phoneticPr fontId="2"/>
  </si>
  <si>
    <t>次・
課長</t>
    <rPh sb="0" eb="1">
      <t>ジ</t>
    </rPh>
    <rPh sb="3" eb="5">
      <t>カチョウ</t>
    </rPh>
    <phoneticPr fontId="2"/>
  </si>
  <si>
    <t>課長
補佐</t>
    <rPh sb="0" eb="2">
      <t>カチョウ</t>
    </rPh>
    <rPh sb="3" eb="5">
      <t>ホサ</t>
    </rPh>
    <phoneticPr fontId="2"/>
  </si>
  <si>
    <t>主事・
技師</t>
    <rPh sb="0" eb="2">
      <t>シュジ</t>
    </rPh>
    <rPh sb="4" eb="6">
      <t>ギシ</t>
    </rPh>
    <phoneticPr fontId="2"/>
  </si>
  <si>
    <t>技能
労務</t>
    <rPh sb="0" eb="2">
      <t>ギノウ</t>
    </rPh>
    <rPh sb="3" eb="5">
      <t>ロウム</t>
    </rPh>
    <phoneticPr fontId="2"/>
  </si>
  <si>
    <t xml:space="preserve"> ⑴　 市  長  部  局</t>
    <phoneticPr fontId="2"/>
  </si>
  <si>
    <t>総務部</t>
    <rPh sb="0" eb="2">
      <t>ソウム</t>
    </rPh>
    <rPh sb="2" eb="3">
      <t>ブ</t>
    </rPh>
    <phoneticPr fontId="2"/>
  </si>
  <si>
    <t>市民まちづくり課</t>
    <rPh sb="0" eb="2">
      <t>シミン</t>
    </rPh>
    <rPh sb="7" eb="8">
      <t>カ</t>
    </rPh>
    <phoneticPr fontId="2"/>
  </si>
  <si>
    <t>めがねのまちさばえ戦略室</t>
    <rPh sb="9" eb="11">
      <t>センリャク</t>
    </rPh>
    <rPh sb="11" eb="12">
      <t>シツ</t>
    </rPh>
    <phoneticPr fontId="2"/>
  </si>
  <si>
    <t>財務政策課</t>
    <rPh sb="0" eb="2">
      <t>ザイム</t>
    </rPh>
    <rPh sb="2" eb="4">
      <t>セイサク</t>
    </rPh>
    <rPh sb="4" eb="5">
      <t>カ</t>
    </rPh>
    <phoneticPr fontId="2"/>
  </si>
  <si>
    <t>契約管理課</t>
    <rPh sb="0" eb="2">
      <t>ケイヤク</t>
    </rPh>
    <rPh sb="2" eb="4">
      <t>カンリ</t>
    </rPh>
    <rPh sb="4" eb="5">
      <t>カ</t>
    </rPh>
    <phoneticPr fontId="2"/>
  </si>
  <si>
    <t>情報統計課</t>
    <rPh sb="0" eb="2">
      <t>ジョウホウ</t>
    </rPh>
    <rPh sb="2" eb="4">
      <t>トウケイ</t>
    </rPh>
    <rPh sb="4" eb="5">
      <t>カ</t>
    </rPh>
    <phoneticPr fontId="2"/>
  </si>
  <si>
    <t>税務課</t>
    <rPh sb="0" eb="2">
      <t>ゼイム</t>
    </rPh>
    <rPh sb="2" eb="3">
      <t>カ</t>
    </rPh>
    <phoneticPr fontId="2"/>
  </si>
  <si>
    <t>収納課</t>
    <rPh sb="0" eb="2">
      <t>シュウノウ</t>
    </rPh>
    <rPh sb="2" eb="3">
      <t>カ</t>
    </rPh>
    <phoneticPr fontId="2"/>
  </si>
  <si>
    <t>健康福祉部</t>
    <rPh sb="0" eb="2">
      <t>ケンコウ</t>
    </rPh>
    <rPh sb="2" eb="4">
      <t>フクシ</t>
    </rPh>
    <rPh sb="4" eb="5">
      <t>ブ</t>
    </rPh>
    <phoneticPr fontId="2"/>
  </si>
  <si>
    <t>社会福祉課</t>
    <rPh sb="0" eb="2">
      <t>シャカイ</t>
    </rPh>
    <rPh sb="2" eb="4">
      <t>フクシ</t>
    </rPh>
    <rPh sb="4" eb="5">
      <t>カ</t>
    </rPh>
    <phoneticPr fontId="2"/>
  </si>
  <si>
    <t>長寿福祉課</t>
    <rPh sb="0" eb="2">
      <t>チョウジュ</t>
    </rPh>
    <rPh sb="2" eb="4">
      <t>フクシ</t>
    </rPh>
    <rPh sb="4" eb="5">
      <t>カ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</si>
  <si>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</si>
  <si>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健康づくり課</t>
    <rPh sb="0" eb="2">
      <t>ケンコウ</t>
    </rPh>
    <rPh sb="5" eb="6">
      <t>カ</t>
    </rPh>
    <phoneticPr fontId="2"/>
  </si>
  <si>
    <t>土木課</t>
    <rPh sb="0" eb="2">
      <t>ドボク</t>
    </rPh>
    <rPh sb="2" eb="3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</si>
  <si>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</si>
  <si>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上下水道課</t>
    <rPh sb="0" eb="1">
      <t>ウエ</t>
    </rPh>
    <rPh sb="1" eb="4">
      <t>ゲスイドウ</t>
    </rPh>
    <rPh sb="4" eb="5">
      <t>カ</t>
    </rPh>
    <phoneticPr fontId="2"/>
  </si>
  <si>
    <t>（1）の合計</t>
    <rPh sb="4" eb="6">
      <t>ゴウケイ</t>
    </rPh>
    <phoneticPr fontId="2"/>
  </si>
  <si>
    <t>（2）議会事務局</t>
    <rPh sb="3" eb="5">
      <t>ギカイ</t>
    </rPh>
    <rPh sb="5" eb="8">
      <t>ジムキョク</t>
    </rPh>
    <phoneticPr fontId="2"/>
  </si>
  <si>
    <t>（3）監査委員事務局</t>
    <rPh sb="3" eb="5">
      <t>カンサ</t>
    </rPh>
    <rPh sb="5" eb="7">
      <t>イイン</t>
    </rPh>
    <rPh sb="7" eb="10">
      <t>ジムキョク</t>
    </rPh>
    <phoneticPr fontId="2"/>
  </si>
  <si>
    <t>（1）～（3）の合計</t>
    <rPh sb="8" eb="10">
      <t>ゴウケイ</t>
    </rPh>
    <phoneticPr fontId="2"/>
  </si>
  <si>
    <t>⑷　教育委員会事務局</t>
    <phoneticPr fontId="2"/>
  </si>
  <si>
    <t>教育政策・生涯学習課</t>
    <rPh sb="0" eb="2">
      <t>キョウイク</t>
    </rPh>
    <rPh sb="2" eb="4">
      <t>セイサク</t>
    </rPh>
    <rPh sb="5" eb="7">
      <t>ショウガイ</t>
    </rPh>
    <rPh sb="7" eb="9">
      <t>ガクシュウ</t>
    </rPh>
    <rPh sb="9" eb="10">
      <t>カ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</si>
  <si>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</si>
  <si>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文化課</t>
    <rPh sb="0" eb="2">
      <t>ブンカ</t>
    </rPh>
    <rPh sb="2" eb="3">
      <t>カ</t>
    </rPh>
    <phoneticPr fontId="2"/>
  </si>
  <si>
    <t>国体・スポーツ推進課</t>
    <rPh sb="0" eb="2">
      <t>コクタイ</t>
    </rPh>
    <rPh sb="7" eb="9">
      <t>スイシン</t>
    </rPh>
    <rPh sb="9" eb="10">
      <t>カ</t>
    </rPh>
    <phoneticPr fontId="2"/>
  </si>
  <si>
    <t>（ア）事務局小計</t>
    <rPh sb="3" eb="6">
      <t>ジムキョク</t>
    </rPh>
    <rPh sb="6" eb="8">
      <t>ショウケイ</t>
    </rPh>
    <phoneticPr fontId="2"/>
  </si>
  <si>
    <t>出先機関</t>
    <rPh sb="0" eb="2">
      <t>デサキ</t>
    </rPh>
    <rPh sb="2" eb="4">
      <t>キカン</t>
    </rPh>
    <phoneticPr fontId="2"/>
  </si>
  <si>
    <t>（イ）出先機関小計</t>
    <rPh sb="3" eb="5">
      <t>デサキ</t>
    </rPh>
    <rPh sb="5" eb="7">
      <t>キカン</t>
    </rPh>
    <rPh sb="7" eb="9">
      <t>ショウケイ</t>
    </rPh>
    <phoneticPr fontId="2"/>
  </si>
  <si>
    <t>（4）の合計</t>
    <rPh sb="4" eb="6">
      <t>ゴウケイ</t>
    </rPh>
    <phoneticPr fontId="2"/>
  </si>
  <si>
    <t>（5）公立丹南病院組合</t>
    <rPh sb="3" eb="5">
      <t>コウリツ</t>
    </rPh>
    <rPh sb="9" eb="11">
      <t>クミアイ</t>
    </rPh>
    <phoneticPr fontId="2"/>
  </si>
  <si>
    <t>（6）福井県丹南広域組合</t>
    <rPh sb="3" eb="6">
      <t>フクイケン</t>
    </rPh>
    <rPh sb="6" eb="8">
      <t>タンナン</t>
    </rPh>
    <rPh sb="8" eb="10">
      <t>コウイキ</t>
    </rPh>
    <rPh sb="10" eb="12">
      <t>クミアイ</t>
    </rPh>
    <phoneticPr fontId="2"/>
  </si>
  <si>
    <t>合　　　　計（1）～（6）</t>
    <rPh sb="0" eb="1">
      <t>ゴウ</t>
    </rPh>
    <rPh sb="5" eb="6">
      <t>ケイ</t>
    </rPh>
    <phoneticPr fontId="2"/>
  </si>
  <si>
    <t>※市長、副市長、教育長、派遣職員等は除きます。</t>
    <rPh sb="1" eb="3">
      <t>シチョウ</t>
    </rPh>
    <rPh sb="4" eb="7">
      <t>フクシチョウ</t>
    </rPh>
    <rPh sb="8" eb="11">
      <t>キョウイクチョウ</t>
    </rPh>
    <rPh sb="12" eb="14">
      <t>ハケン</t>
    </rPh>
    <rPh sb="14" eb="16">
      <t>ショクイン</t>
    </rPh>
    <rPh sb="16" eb="17">
      <t>トウ</t>
    </rPh>
    <rPh sb="18" eb="19">
      <t>ノゾ</t>
    </rPh>
    <phoneticPr fontId="2"/>
  </si>
  <si>
    <t>主事
技師</t>
    <rPh sb="0" eb="2">
      <t>シュジ</t>
    </rPh>
    <rPh sb="3" eb="5">
      <t>ギシ</t>
    </rPh>
    <phoneticPr fontId="2"/>
  </si>
  <si>
    <t>(1)</t>
    <phoneticPr fontId="2"/>
  </si>
  <si>
    <t>統括理事</t>
    <rPh sb="0" eb="2">
      <t>トウカツ</t>
    </rPh>
    <rPh sb="2" eb="4">
      <t>リジ</t>
    </rPh>
    <phoneticPr fontId="2"/>
  </si>
  <si>
    <t xml:space="preserve">  市  長  事  務  部  局</t>
    <phoneticPr fontId="2"/>
  </si>
  <si>
    <t>（4）</t>
    <phoneticPr fontId="2"/>
  </si>
  <si>
    <t>教育委員会事務部局</t>
    <phoneticPr fontId="2"/>
  </si>
  <si>
    <t>地方創生統括監</t>
    <rPh sb="0" eb="2">
      <t>チホウ</t>
    </rPh>
    <rPh sb="2" eb="4">
      <t>ソウセイ</t>
    </rPh>
    <rPh sb="4" eb="6">
      <t>トウカツ</t>
    </rPh>
    <rPh sb="6" eb="7">
      <t>ケン</t>
    </rPh>
    <phoneticPr fontId="2"/>
  </si>
  <si>
    <t>市民協働課</t>
    <rPh sb="0" eb="2">
      <t>シミン</t>
    </rPh>
    <rPh sb="2" eb="4">
      <t>キョウドウ</t>
    </rPh>
    <rPh sb="4" eb="5">
      <t>カ</t>
    </rPh>
    <phoneticPr fontId="2"/>
  </si>
  <si>
    <t>市民協働課女性活力・人権推進室</t>
    <rPh sb="0" eb="2">
      <t>シミン</t>
    </rPh>
    <rPh sb="2" eb="4">
      <t>キョウドウ</t>
    </rPh>
    <rPh sb="4" eb="5">
      <t>カ</t>
    </rPh>
    <rPh sb="5" eb="7">
      <t>ジョセイ</t>
    </rPh>
    <rPh sb="7" eb="9">
      <t>カツリョク</t>
    </rPh>
    <rPh sb="10" eb="12">
      <t>ジンケン</t>
    </rPh>
    <rPh sb="12" eb="15">
      <t>スイシンシツ</t>
    </rPh>
    <phoneticPr fontId="2"/>
  </si>
  <si>
    <t>総合交通課</t>
    <rPh sb="0" eb="2">
      <t>ソウゴウ</t>
    </rPh>
    <rPh sb="2" eb="4">
      <t>コウツウ</t>
    </rPh>
    <rPh sb="4" eb="5">
      <t>カ</t>
    </rPh>
    <phoneticPr fontId="2"/>
  </si>
  <si>
    <t>秘書広報課地方創生戦略室</t>
    <rPh sb="0" eb="2">
      <t>ヒショ</t>
    </rPh>
    <rPh sb="2" eb="5">
      <t>コウホウカ</t>
    </rPh>
    <phoneticPr fontId="2"/>
  </si>
  <si>
    <t>財政課</t>
    <rPh sb="0" eb="2">
      <t>ザイセイ</t>
    </rPh>
    <rPh sb="2" eb="3">
      <t>カ</t>
    </rPh>
    <phoneticPr fontId="2"/>
  </si>
  <si>
    <t>児童福祉課</t>
    <rPh sb="0" eb="2">
      <t>ジドウ</t>
    </rPh>
    <rPh sb="2" eb="4">
      <t>フクシ</t>
    </rPh>
    <rPh sb="4" eb="5">
      <t>カ</t>
    </rPh>
    <phoneticPr fontId="2"/>
  </si>
  <si>
    <t>健康課</t>
    <rPh sb="0" eb="2">
      <t>ケンコウ</t>
    </rPh>
    <rPh sb="2" eb="3">
      <t>カ</t>
    </rPh>
    <phoneticPr fontId="2"/>
  </si>
  <si>
    <t>環境課</t>
  </si>
  <si>
    <t>教育総務課</t>
    <rPh sb="0" eb="2">
      <t>キョウイク</t>
    </rPh>
    <rPh sb="2" eb="4">
      <t>ソウム</t>
    </rPh>
    <rPh sb="4" eb="5">
      <t>カ</t>
    </rPh>
    <phoneticPr fontId="2"/>
  </si>
  <si>
    <t>生涯学習課</t>
    <rPh sb="0" eb="2">
      <t>ショウガイ</t>
    </rPh>
    <rPh sb="2" eb="4">
      <t>ガクシュウ</t>
    </rPh>
    <rPh sb="4" eb="5">
      <t>カ</t>
    </rPh>
    <phoneticPr fontId="2"/>
  </si>
  <si>
    <t>スポーツ課（国体推進室）</t>
    <rPh sb="4" eb="5">
      <t>カ</t>
    </rPh>
    <rPh sb="6" eb="8">
      <t>コクタイ</t>
    </rPh>
    <rPh sb="8" eb="11">
      <t>スイシンシツ</t>
    </rPh>
    <phoneticPr fontId="2"/>
  </si>
  <si>
    <t>市長、副市長、教育長、派遣職員等は除きます。</t>
    <rPh sb="0" eb="2">
      <t>シチョウ</t>
    </rPh>
    <rPh sb="3" eb="6">
      <t>フクシチョウ</t>
    </rPh>
    <rPh sb="7" eb="10">
      <t>キョウイクチョウ</t>
    </rPh>
    <rPh sb="11" eb="13">
      <t>ハケン</t>
    </rPh>
    <rPh sb="13" eb="15">
      <t>ショクイン</t>
    </rPh>
    <rPh sb="15" eb="16">
      <t>トウ</t>
    </rPh>
    <rPh sb="17" eb="18">
      <t>ノゾ</t>
    </rPh>
    <phoneticPr fontId="2"/>
  </si>
  <si>
    <t>上水道課</t>
    <rPh sb="0" eb="3">
      <t>ジョウスイドウ</t>
    </rPh>
    <rPh sb="3" eb="4">
      <t>カ</t>
    </rPh>
    <phoneticPr fontId="2"/>
  </si>
  <si>
    <t>下水道課</t>
    <rPh sb="0" eb="3">
      <t>ゲスイドウ</t>
    </rPh>
    <rPh sb="3" eb="4">
      <t>カ</t>
    </rPh>
    <phoneticPr fontId="2"/>
  </si>
  <si>
    <t>スポーツ課（国体準備室）</t>
    <rPh sb="4" eb="5">
      <t>カ</t>
    </rPh>
    <rPh sb="6" eb="8">
      <t>コクタイ</t>
    </rPh>
    <rPh sb="8" eb="11">
      <t>ジュンビシツ</t>
    </rPh>
    <phoneticPr fontId="2"/>
  </si>
  <si>
    <t>総合交通推進室</t>
    <rPh sb="0" eb="2">
      <t>ソウゴウ</t>
    </rPh>
    <rPh sb="2" eb="4">
      <t>コウツウ</t>
    </rPh>
    <rPh sb="4" eb="6">
      <t>スイシン</t>
    </rPh>
    <rPh sb="6" eb="7">
      <t>シツ</t>
    </rPh>
    <phoneticPr fontId="2"/>
  </si>
  <si>
    <t>秘書企画課</t>
    <rPh sb="0" eb="2">
      <t>ヒショ</t>
    </rPh>
    <rPh sb="2" eb="4">
      <t>キカク</t>
    </rPh>
    <rPh sb="4" eb="5">
      <t>カ</t>
    </rPh>
    <phoneticPr fontId="2"/>
  </si>
  <si>
    <t>情報広報課</t>
    <rPh sb="0" eb="2">
      <t>ジョウホウ</t>
    </rPh>
    <rPh sb="2" eb="4">
      <t>コウホウ</t>
    </rPh>
    <rPh sb="4" eb="5">
      <t>カ</t>
    </rPh>
    <phoneticPr fontId="2"/>
  </si>
  <si>
    <t>スポーツ課</t>
    <rPh sb="4" eb="5">
      <t>カ</t>
    </rPh>
    <phoneticPr fontId="2"/>
  </si>
  <si>
    <t>高年大学</t>
    <rPh sb="0" eb="2">
      <t>コウネン</t>
    </rPh>
    <rPh sb="2" eb="4">
      <t>ダイガク</t>
    </rPh>
    <phoneticPr fontId="2"/>
  </si>
  <si>
    <t>秘書広報課</t>
    <rPh sb="0" eb="2">
      <t>ヒショ</t>
    </rPh>
    <rPh sb="2" eb="4">
      <t>コウホウ</t>
    </rPh>
    <rPh sb="4" eb="5">
      <t>カ</t>
    </rPh>
    <phoneticPr fontId="2"/>
  </si>
  <si>
    <t>河和田コミｭニティセンター</t>
    <rPh sb="0" eb="1">
      <t>カワ</t>
    </rPh>
    <rPh sb="1" eb="3">
      <t>ワダ</t>
    </rPh>
    <phoneticPr fontId="2"/>
  </si>
  <si>
    <t>企画財政課</t>
    <rPh sb="0" eb="2">
      <t>キカク</t>
    </rPh>
    <rPh sb="2" eb="4">
      <t>ザイセイ</t>
    </rPh>
    <rPh sb="4" eb="5">
      <t>カ</t>
    </rPh>
    <phoneticPr fontId="2"/>
  </si>
  <si>
    <t>特産づくり応援室</t>
    <rPh sb="0" eb="2">
      <t>トクサン</t>
    </rPh>
    <rPh sb="5" eb="7">
      <t>オウエン</t>
    </rPh>
    <rPh sb="7" eb="8">
      <t>シツ</t>
    </rPh>
    <phoneticPr fontId="2"/>
  </si>
  <si>
    <t>道路河川課</t>
    <rPh sb="0" eb="2">
      <t>ドウロ</t>
    </rPh>
    <rPh sb="2" eb="4">
      <t>カセン</t>
    </rPh>
    <rPh sb="4" eb="5">
      <t>カ</t>
    </rPh>
    <phoneticPr fontId="2"/>
  </si>
  <si>
    <t>都市計画課建築営繕室</t>
    <rPh sb="0" eb="2">
      <t>トシ</t>
    </rPh>
    <rPh sb="2" eb="4">
      <t>ケイカク</t>
    </rPh>
    <rPh sb="4" eb="5">
      <t>カ</t>
    </rPh>
    <rPh sb="5" eb="7">
      <t>ケンチク</t>
    </rPh>
    <rPh sb="7" eb="9">
      <t>エイゼン</t>
    </rPh>
    <rPh sb="9" eb="10">
      <t>シツ</t>
    </rPh>
    <phoneticPr fontId="2"/>
  </si>
  <si>
    <t>教育政策課</t>
    <rPh sb="0" eb="2">
      <t>キョウイク</t>
    </rPh>
    <rPh sb="2" eb="5">
      <t>セイサクカ</t>
    </rPh>
    <phoneticPr fontId="2"/>
  </si>
  <si>
    <t>下水道課治水対策室</t>
    <rPh sb="0" eb="3">
      <t>ゲスイドウ</t>
    </rPh>
    <rPh sb="3" eb="4">
      <t>カ</t>
    </rPh>
    <rPh sb="4" eb="6">
      <t>チスイ</t>
    </rPh>
    <rPh sb="6" eb="8">
      <t>タイサク</t>
    </rPh>
    <rPh sb="8" eb="9">
      <t>シツ</t>
    </rPh>
    <phoneticPr fontId="2"/>
  </si>
  <si>
    <t>出納課</t>
    <rPh sb="0" eb="2">
      <t>スイトウ</t>
    </rPh>
    <rPh sb="2" eb="3">
      <t>カ</t>
    </rPh>
    <phoneticPr fontId="2"/>
  </si>
  <si>
    <t>勤労青少年ホーム</t>
    <rPh sb="0" eb="2">
      <t>キンロウ</t>
    </rPh>
    <rPh sb="2" eb="5">
      <t>セイショウネン</t>
    </rPh>
    <phoneticPr fontId="2"/>
  </si>
  <si>
    <t>　市職員配置数</t>
    <rPh sb="1" eb="2">
      <t>シ</t>
    </rPh>
    <rPh sb="2" eb="4">
      <t>ショクイン</t>
    </rPh>
    <rPh sb="4" eb="6">
      <t>ハイチ</t>
    </rPh>
    <rPh sb="6" eb="7">
      <t>スウ</t>
    </rPh>
    <phoneticPr fontId="2"/>
  </si>
  <si>
    <t>政策推進課</t>
    <rPh sb="0" eb="2">
      <t>セイサク</t>
    </rPh>
    <rPh sb="2" eb="4">
      <t>スイシン</t>
    </rPh>
    <rPh sb="4" eb="5">
      <t>カ</t>
    </rPh>
    <phoneticPr fontId="2"/>
  </si>
  <si>
    <t>財政課契約管理室</t>
    <rPh sb="0" eb="2">
      <t>ザイセイ</t>
    </rPh>
    <rPh sb="2" eb="3">
      <t>カ</t>
    </rPh>
    <rPh sb="3" eb="5">
      <t>ケイヤク</t>
    </rPh>
    <rPh sb="5" eb="7">
      <t>カンリ</t>
    </rPh>
    <rPh sb="7" eb="8">
      <t>シツ</t>
    </rPh>
    <phoneticPr fontId="2"/>
  </si>
  <si>
    <t>　市職員配置数</t>
    <rPh sb="1" eb="4">
      <t>シショクイン</t>
    </rPh>
    <rPh sb="4" eb="6">
      <t>ハイチ</t>
    </rPh>
    <rPh sb="6" eb="7">
      <t>スウ</t>
    </rPh>
    <phoneticPr fontId="2"/>
  </si>
  <si>
    <t>　　　　　　　　　　　　　　　　　　　職　　　　名
　　所属部課名　　　　　　　　　　　　　</t>
    <rPh sb="40" eb="42">
      <t>ショゾク</t>
    </rPh>
    <rPh sb="42" eb="44">
      <t>ブカ</t>
    </rPh>
    <rPh sb="44" eb="45">
      <t>メイ</t>
    </rPh>
    <phoneticPr fontId="2"/>
  </si>
  <si>
    <t>男女参画・市民活動課</t>
    <rPh sb="0" eb="2">
      <t>ダンジョ</t>
    </rPh>
    <rPh sb="2" eb="4">
      <t>サンカク</t>
    </rPh>
    <rPh sb="5" eb="7">
      <t>シミン</t>
    </rPh>
    <rPh sb="7" eb="9">
      <t>カツドウ</t>
    </rPh>
    <rPh sb="9" eb="10">
      <t>カ</t>
    </rPh>
    <phoneticPr fontId="2"/>
  </si>
  <si>
    <t>　教育委員会事務局</t>
    <phoneticPr fontId="2"/>
  </si>
  <si>
    <t>資料館</t>
    <rPh sb="0" eb="3">
      <t>シリョウカン</t>
    </rPh>
    <phoneticPr fontId="2"/>
  </si>
  <si>
    <t xml:space="preserve">        ・令和6年4月1日現在</t>
    <rPh sb="9" eb="11">
      <t>レイワ</t>
    </rPh>
    <rPh sb="12" eb="13">
      <t>ネン</t>
    </rPh>
    <rPh sb="14" eb="15">
      <t>ガツ</t>
    </rPh>
    <rPh sb="16" eb="17">
      <t>ヒ</t>
    </rPh>
    <rPh sb="17" eb="19">
      <t>ゲンザイ</t>
    </rPh>
    <phoneticPr fontId="10"/>
  </si>
  <si>
    <t>市民主役推進課</t>
    <rPh sb="2" eb="4">
      <t>シュヤク</t>
    </rPh>
    <rPh sb="4" eb="6">
      <t>スイシン</t>
    </rPh>
    <phoneticPr fontId="2"/>
  </si>
  <si>
    <t>市民生活部</t>
    <rPh sb="0" eb="4">
      <t>シミンセイカツ</t>
    </rPh>
    <rPh sb="4" eb="5">
      <t>ブ</t>
    </rPh>
    <phoneticPr fontId="2"/>
  </si>
  <si>
    <t>こどもまんなか課</t>
    <phoneticPr fontId="2"/>
  </si>
  <si>
    <t>産業観光部</t>
    <rPh sb="2" eb="4">
      <t>カンコウ</t>
    </rPh>
    <phoneticPr fontId="2"/>
  </si>
  <si>
    <t>文化課</t>
    <phoneticPr fontId="2"/>
  </si>
  <si>
    <t>スポーツ課</t>
    <phoneticPr fontId="2"/>
  </si>
  <si>
    <t>社会福祉課福祉総合相談室</t>
    <rPh sb="0" eb="5">
      <t>シャカイフクシカ</t>
    </rPh>
    <phoneticPr fontId="2"/>
  </si>
  <si>
    <t>(ア)</t>
    <phoneticPr fontId="2"/>
  </si>
  <si>
    <t>事務局</t>
    <phoneticPr fontId="2"/>
  </si>
  <si>
    <t>(イ)</t>
    <phoneticPr fontId="2"/>
  </si>
  <si>
    <t>出先機関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</si>
</sst>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9"/>
      <color rgb="FF221714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221714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textRotation="255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57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/>
    <xf numFmtId="57" fontId="6" fillId="0" borderId="0" xfId="0" applyNumberFormat="1" applyFont="1"/>
    <xf numFmtId="0" fontId="6" fillId="0" borderId="3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0" fillId="0" borderId="5" xfId="0" applyBorder="1"/>
    <xf numFmtId="49" fontId="6" fillId="0" borderId="6" xfId="0" applyNumberFormat="1" applyFont="1" applyBorder="1" applyAlignment="1">
      <alignment horizontal="center" vertical="center" textRotation="93"/>
    </xf>
    <xf numFmtId="0" fontId="7" fillId="0" borderId="2" xfId="0" applyFont="1" applyBorder="1" applyAlignment="1">
      <alignment horizontal="left" vertical="center"/>
    </xf>
    <xf numFmtId="0" fontId="1" fillId="0" borderId="5" xfId="0" applyFont="1" applyBorder="1"/>
    <xf numFmtId="0" fontId="6" fillId="0" borderId="1" xfId="0" applyFont="1" applyBorder="1" applyAlignment="1">
      <alignment horizontal="right" vertical="center" wrapText="1"/>
    </xf>
    <xf numFmtId="0" fontId="12" fillId="0" borderId="0" xfId="0" applyFont="1"/>
    <xf numFmtId="0" fontId="0" fillId="0" borderId="7" xfId="0" applyBorder="1" applyAlignment="1">
      <alignment horizontal="left" textRotation="255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/>
    <xf numFmtId="0" fontId="9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vertical="center"/>
    </xf>
    <xf numFmtId="0" fontId="9" fillId="0" borderId="0" xfId="0" applyFont="1"/>
    <xf numFmtId="0" fontId="13" fillId="0" borderId="2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 wrapText="1" shrinkToFi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5" xfId="0" applyFont="1" applyBorder="1"/>
    <xf numFmtId="0" fontId="9" fillId="0" borderId="13" xfId="0" applyFont="1" applyBorder="1"/>
    <xf numFmtId="0" fontId="16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8" xfId="0" applyFont="1" applyBorder="1" applyAlignment="1">
      <alignment wrapText="1"/>
    </xf>
    <xf numFmtId="0" fontId="17" fillId="0" borderId="19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0" fontId="17" fillId="0" borderId="21" xfId="0" applyFont="1" applyBorder="1" applyAlignment="1">
      <alignment wrapText="1"/>
    </xf>
    <xf numFmtId="0" fontId="9" fillId="0" borderId="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17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 wrapText="1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9" fillId="0" borderId="4" xfId="0" applyFont="1" applyBorder="1"/>
    <xf numFmtId="0" fontId="9" fillId="0" borderId="10" xfId="0" applyFont="1" applyBorder="1"/>
    <xf numFmtId="0" fontId="9" fillId="0" borderId="5" xfId="0" applyFont="1" applyBorder="1"/>
    <xf numFmtId="0" fontId="9" fillId="0" borderId="1" xfId="0" applyFont="1" applyBorder="1" applyAlignment="1">
      <alignment horizontal="center" vertical="center" textRotation="255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6" fontId="9" fillId="0" borderId="2" xfId="1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6" fontId="6" fillId="0" borderId="1" xfId="1" applyFont="1" applyFill="1" applyBorder="1" applyAlignment="1">
      <alignment horizontal="center" vertical="center" textRotation="255" shrinkToFit="1"/>
    </xf>
    <xf numFmtId="6" fontId="6" fillId="0" borderId="6" xfId="1" applyFont="1" applyFill="1" applyBorder="1" applyAlignment="1">
      <alignment horizontal="center" vertical="center" textRotation="255" shrinkToFit="1"/>
    </xf>
    <xf numFmtId="6" fontId="6" fillId="0" borderId="9" xfId="1" applyFont="1" applyFill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2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textRotation="93"/>
    </xf>
    <xf numFmtId="0" fontId="0" fillId="0" borderId="6" xfId="0" applyBorder="1" applyAlignment="1">
      <alignment horizontal="center" vertical="center" textRotation="93"/>
    </xf>
    <xf numFmtId="0" fontId="0" fillId="0" borderId="5" xfId="0" applyBorder="1" applyAlignment="1">
      <alignment horizontal="left" vertical="center"/>
    </xf>
    <xf numFmtId="0" fontId="1" fillId="0" borderId="6" xfId="0" applyFont="1" applyBorder="1"/>
    <xf numFmtId="49" fontId="6" fillId="0" borderId="6" xfId="0" applyNumberFormat="1" applyFont="1" applyBorder="1" applyAlignment="1">
      <alignment horizontal="center" vertical="center" textRotation="93"/>
    </xf>
    <xf numFmtId="0" fontId="0" fillId="0" borderId="6" xfId="0" applyBorder="1"/>
    <xf numFmtId="49" fontId="6" fillId="0" borderId="1" xfId="0" applyNumberFormat="1" applyFont="1" applyBorder="1" applyAlignment="1">
      <alignment horizontal="center" vertical="center" textRotation="2" wrapText="1"/>
    </xf>
    <xf numFmtId="49" fontId="6" fillId="0" borderId="6" xfId="0" applyNumberFormat="1" applyFont="1" applyBorder="1" applyAlignment="1">
      <alignment horizontal="center" vertical="center" textRotation="2" wrapText="1"/>
    </xf>
    <xf numFmtId="0" fontId="9" fillId="0" borderId="6" xfId="0" applyFont="1" applyBorder="1" applyAlignment="1">
      <alignment horizontal="center" vertical="top" textRotation="255"/>
    </xf>
    <xf numFmtId="0" fontId="9" fillId="0" borderId="9" xfId="0" applyFont="1" applyBorder="1" applyAlignment="1">
      <alignment horizontal="center" vertical="top" textRotation="255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7257</xdr:colOff>
      <xdr:row>3</xdr:row>
      <xdr:rowOff>7257</xdr:rowOff>
    </xdr:from>
    <xdr:to>
      <xdr:col>2</xdr:col>
      <xdr:colOff>2905674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11D27E1-14A8-4357-A116-6A8B1B76B1F8}"/>
            </a:ext>
          </a:extLst>
        </xdr:cNvPr>
        <xdr:cNvCxnSpPr/>
      </xdr:nvCxnSpPr>
      <xdr:spPr>
        <a:xfrm>
          <a:off x="7257" y="683532"/>
          <a:ext cx="3688992" cy="1107168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84818</xdr:colOff>
      <xdr:row>3</xdr:row>
      <xdr:rowOff>436336</xdr:rowOff>
    </xdr:from>
    <xdr:to>
      <xdr:col>2</xdr:col>
      <xdr:colOff>567918</xdr:colOff>
      <xdr:row>3</xdr:row>
      <xdr:rowOff>726202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1F0E4F-97CE-43EE-9127-259767BB5CB5}"/>
            </a:ext>
          </a:extLst>
        </xdr:cNvPr>
        <xdr:cNvSpPr txBox="1"/>
      </xdr:nvSpPr>
      <xdr:spPr>
        <a:xfrm>
          <a:off x="465818" y="1112611"/>
          <a:ext cx="892675" cy="289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所属部課名</a:t>
          </a:r>
        </a:p>
      </xdr:txBody>
    </xdr:sp>
    <xdr:clientData/>
  </xdr:twoCellAnchor>
  <xdr:twoCellAnchor>
    <xdr:from>
      <xdr:col>2</xdr:col>
      <xdr:colOff>1564822</xdr:colOff>
      <xdr:row>3</xdr:row>
      <xdr:rowOff>201386</xdr:rowOff>
    </xdr:from>
    <xdr:to>
      <xdr:col>2</xdr:col>
      <xdr:colOff>2293004</xdr:colOff>
      <xdr:row>3</xdr:row>
      <xdr:rowOff>478533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E32BF3-F721-4AE6-8AD4-BF6DEBA36D4D}"/>
            </a:ext>
          </a:extLst>
        </xdr:cNvPr>
        <xdr:cNvSpPr txBox="1"/>
      </xdr:nvSpPr>
      <xdr:spPr>
        <a:xfrm>
          <a:off x="2355397" y="877661"/>
          <a:ext cx="728182" cy="277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職　　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3175</xdr:rowOff>
    </xdr:from>
    <xdr:to>
      <xdr:col>2</xdr:col>
      <xdr:colOff>2276973</xdr:colOff>
      <xdr:row>2</xdr:row>
      <xdr:rowOff>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400050" y="276225"/>
          <a:ext cx="2619375" cy="53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1666875</xdr:colOff>
      <xdr:row>1</xdr:row>
      <xdr:rowOff>628650</xdr:rowOff>
    </xdr:to>
    <xdr:sp macro="" textlink="">
      <xdr:nvSpPr>
        <xdr:cNvPr id="9248" name="Line 1">
          <a:extLst>
            <a:ext uri="{FF2B5EF4-FFF2-40B4-BE49-F238E27FC236}">
              <a16:creationId xmlns:a16="http://schemas.microsoft.com/office/drawing/2014/main" id="{00000000-0008-0000-0700-000020240000}"/>
            </a:ext>
          </a:extLst>
        </xdr:cNvPr>
        <xdr:cNvSpPr>
          <a:spLocks noChangeShapeType="1"/>
        </xdr:cNvSpPr>
      </xdr:nvSpPr>
      <xdr:spPr bwMode="auto">
        <a:xfrm>
          <a:off x="371475" y="285750"/>
          <a:ext cx="20383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1666875</xdr:colOff>
      <xdr:row>1</xdr:row>
      <xdr:rowOff>628650</xdr:rowOff>
    </xdr:to>
    <xdr:sp macro="" textlink="">
      <xdr:nvSpPr>
        <xdr:cNvPr id="6185" name="Line 1">
          <a:extLst>
            <a:ext uri="{FF2B5EF4-FFF2-40B4-BE49-F238E27FC236}">
              <a16:creationId xmlns:a16="http://schemas.microsoft.com/office/drawing/2014/main" id="{00000000-0008-0000-0800-000029180000}"/>
            </a:ext>
          </a:extLst>
        </xdr:cNvPr>
        <xdr:cNvSpPr>
          <a:spLocks noChangeShapeType="1"/>
        </xdr:cNvSpPr>
      </xdr:nvSpPr>
      <xdr:spPr bwMode="auto">
        <a:xfrm>
          <a:off x="371475" y="285750"/>
          <a:ext cx="20383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1666875</xdr:colOff>
      <xdr:row>1</xdr:row>
      <xdr:rowOff>628650</xdr:rowOff>
    </xdr:to>
    <xdr:sp macro="" textlink="">
      <xdr:nvSpPr>
        <xdr:cNvPr id="5166" name="Line 1">
          <a:extLst>
            <a:ext uri="{FF2B5EF4-FFF2-40B4-BE49-F238E27FC236}">
              <a16:creationId xmlns:a16="http://schemas.microsoft.com/office/drawing/2014/main" id="{00000000-0008-0000-0900-00002E140000}"/>
            </a:ext>
          </a:extLst>
        </xdr:cNvPr>
        <xdr:cNvSpPr>
          <a:spLocks noChangeShapeType="1"/>
        </xdr:cNvSpPr>
      </xdr:nvSpPr>
      <xdr:spPr bwMode="auto">
        <a:xfrm>
          <a:off x="371475" y="285750"/>
          <a:ext cx="20383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1666875</xdr:colOff>
      <xdr:row>1</xdr:row>
      <xdr:rowOff>628650</xdr:rowOff>
    </xdr:to>
    <xdr:sp macro="" textlink="">
      <xdr:nvSpPr>
        <xdr:cNvPr id="4142" name="Line 1">
          <a:extLst>
            <a:ext uri="{FF2B5EF4-FFF2-40B4-BE49-F238E27FC236}">
              <a16:creationId xmlns:a16="http://schemas.microsoft.com/office/drawing/2014/main" id="{00000000-0008-0000-0A00-00002E100000}"/>
            </a:ext>
          </a:extLst>
        </xdr:cNvPr>
        <xdr:cNvSpPr>
          <a:spLocks noChangeShapeType="1"/>
        </xdr:cNvSpPr>
      </xdr:nvSpPr>
      <xdr:spPr bwMode="auto">
        <a:xfrm>
          <a:off x="371475" y="285750"/>
          <a:ext cx="20383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1666875</xdr:colOff>
      <xdr:row>1</xdr:row>
      <xdr:rowOff>628650</xdr:rowOff>
    </xdr:to>
    <xdr:sp macro="" textlink="">
      <xdr:nvSpPr>
        <xdr:cNvPr id="1073" name="Line 1">
          <a:extLst>
            <a:ext uri="{FF2B5EF4-FFF2-40B4-BE49-F238E27FC236}">
              <a16:creationId xmlns:a16="http://schemas.microsoft.com/office/drawing/2014/main" id="{00000000-0008-0000-0B00-000031040000}"/>
            </a:ext>
          </a:extLst>
        </xdr:cNvPr>
        <xdr:cNvSpPr>
          <a:spLocks noChangeShapeType="1"/>
        </xdr:cNvSpPr>
      </xdr:nvSpPr>
      <xdr:spPr bwMode="auto">
        <a:xfrm>
          <a:off x="371475" y="285750"/>
          <a:ext cx="20383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3</xdr:col>
      <xdr:colOff>9525</xdr:colOff>
      <xdr:row>2</xdr:row>
      <xdr:rowOff>0</xdr:rowOff>
    </xdr:to>
    <xdr:sp macro="" textlink="">
      <xdr:nvSpPr>
        <xdr:cNvPr id="3118" name="Line 1">
          <a:extLst>
            <a:ext uri="{FF2B5EF4-FFF2-40B4-BE49-F238E27FC236}">
              <a16:creationId xmlns:a16="http://schemas.microsoft.com/office/drawing/2014/main" id="{00000000-0008-0000-0C00-00002E0C0000}"/>
            </a:ext>
          </a:extLst>
        </xdr:cNvPr>
        <xdr:cNvSpPr>
          <a:spLocks noChangeShapeType="1"/>
        </xdr:cNvSpPr>
      </xdr:nvSpPr>
      <xdr:spPr bwMode="auto">
        <a:xfrm>
          <a:off x="361950" y="333375"/>
          <a:ext cx="241935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7257</xdr:colOff>
      <xdr:row>3</xdr:row>
      <xdr:rowOff>7257</xdr:rowOff>
    </xdr:from>
    <xdr:to>
      <xdr:col>2</xdr:col>
      <xdr:colOff>2905674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CA68848-91AF-4486-9DCA-7487CE1EE4FA}"/>
            </a:ext>
          </a:extLst>
        </xdr:cNvPr>
        <xdr:cNvCxnSpPr/>
      </xdr:nvCxnSpPr>
      <xdr:spPr>
        <a:xfrm>
          <a:off x="7257" y="683532"/>
          <a:ext cx="3688992" cy="88809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84818</xdr:colOff>
      <xdr:row>3</xdr:row>
      <xdr:rowOff>436336</xdr:rowOff>
    </xdr:from>
    <xdr:to>
      <xdr:col>2</xdr:col>
      <xdr:colOff>567918</xdr:colOff>
      <xdr:row>3</xdr:row>
      <xdr:rowOff>726202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9B45B6-A2F6-4C9E-8DFC-EB4F17DE3A59}"/>
            </a:ext>
          </a:extLst>
        </xdr:cNvPr>
        <xdr:cNvSpPr txBox="1"/>
      </xdr:nvSpPr>
      <xdr:spPr>
        <a:xfrm>
          <a:off x="465818" y="1112611"/>
          <a:ext cx="892675" cy="289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所属部課名</a:t>
          </a:r>
        </a:p>
      </xdr:txBody>
    </xdr:sp>
    <xdr:clientData/>
  </xdr:twoCellAnchor>
  <xdr:twoCellAnchor>
    <xdr:from>
      <xdr:col>2</xdr:col>
      <xdr:colOff>1564822</xdr:colOff>
      <xdr:row>3</xdr:row>
      <xdr:rowOff>201386</xdr:rowOff>
    </xdr:from>
    <xdr:to>
      <xdr:col>2</xdr:col>
      <xdr:colOff>2293004</xdr:colOff>
      <xdr:row>3</xdr:row>
      <xdr:rowOff>478533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5A5852F-83C3-4CE0-83F3-EF6BD70969BC}"/>
            </a:ext>
          </a:extLst>
        </xdr:cNvPr>
        <xdr:cNvSpPr txBox="1"/>
      </xdr:nvSpPr>
      <xdr:spPr>
        <a:xfrm>
          <a:off x="2355397" y="877661"/>
          <a:ext cx="728182" cy="277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職　　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7257</xdr:colOff>
      <xdr:row>3</xdr:row>
      <xdr:rowOff>7257</xdr:rowOff>
    </xdr:from>
    <xdr:to>
      <xdr:col>2</xdr:col>
      <xdr:colOff>2905674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9474375-EACF-4F4F-BDA4-EDB226830D10}"/>
            </a:ext>
          </a:extLst>
        </xdr:cNvPr>
        <xdr:cNvCxnSpPr/>
      </xdr:nvCxnSpPr>
      <xdr:spPr>
        <a:xfrm>
          <a:off x="7257" y="683532"/>
          <a:ext cx="3688992" cy="88809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84818</xdr:colOff>
      <xdr:row>3</xdr:row>
      <xdr:rowOff>436336</xdr:rowOff>
    </xdr:from>
    <xdr:to>
      <xdr:col>2</xdr:col>
      <xdr:colOff>567918</xdr:colOff>
      <xdr:row>3</xdr:row>
      <xdr:rowOff>726202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0DD55D-3981-4A52-8EBD-45B4A72212AA}"/>
            </a:ext>
          </a:extLst>
        </xdr:cNvPr>
        <xdr:cNvSpPr txBox="1"/>
      </xdr:nvSpPr>
      <xdr:spPr>
        <a:xfrm>
          <a:off x="465818" y="1112611"/>
          <a:ext cx="892675" cy="289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所属部課名</a:t>
          </a:r>
        </a:p>
      </xdr:txBody>
    </xdr:sp>
    <xdr:clientData/>
  </xdr:twoCellAnchor>
  <xdr:twoCellAnchor>
    <xdr:from>
      <xdr:col>2</xdr:col>
      <xdr:colOff>1564822</xdr:colOff>
      <xdr:row>3</xdr:row>
      <xdr:rowOff>201386</xdr:rowOff>
    </xdr:from>
    <xdr:to>
      <xdr:col>2</xdr:col>
      <xdr:colOff>2293004</xdr:colOff>
      <xdr:row>3</xdr:row>
      <xdr:rowOff>478533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652974E-A86D-4986-BED8-14B068471A2B}"/>
            </a:ext>
          </a:extLst>
        </xdr:cNvPr>
        <xdr:cNvSpPr txBox="1"/>
      </xdr:nvSpPr>
      <xdr:spPr>
        <a:xfrm>
          <a:off x="2355397" y="877661"/>
          <a:ext cx="728182" cy="277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職　　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7257</xdr:colOff>
      <xdr:row>3</xdr:row>
      <xdr:rowOff>7257</xdr:rowOff>
    </xdr:from>
    <xdr:to>
      <xdr:col>2</xdr:col>
      <xdr:colOff>2905674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257" y="683532"/>
          <a:ext cx="3688992" cy="88809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84818</xdr:colOff>
      <xdr:row>3</xdr:row>
      <xdr:rowOff>436336</xdr:rowOff>
    </xdr:from>
    <xdr:to>
      <xdr:col>2</xdr:col>
      <xdr:colOff>567918</xdr:colOff>
      <xdr:row>3</xdr:row>
      <xdr:rowOff>726202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5818" y="1112611"/>
          <a:ext cx="892675" cy="289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所属部課名</a:t>
          </a:r>
        </a:p>
      </xdr:txBody>
    </xdr:sp>
    <xdr:clientData/>
  </xdr:twoCellAnchor>
  <xdr:twoCellAnchor>
    <xdr:from>
      <xdr:col>2</xdr:col>
      <xdr:colOff>1564822</xdr:colOff>
      <xdr:row>3</xdr:row>
      <xdr:rowOff>201386</xdr:rowOff>
    </xdr:from>
    <xdr:to>
      <xdr:col>2</xdr:col>
      <xdr:colOff>2293004</xdr:colOff>
      <xdr:row>3</xdr:row>
      <xdr:rowOff>478533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55397" y="877661"/>
          <a:ext cx="728182" cy="277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職　　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7257</xdr:colOff>
      <xdr:row>3</xdr:row>
      <xdr:rowOff>7257</xdr:rowOff>
    </xdr:from>
    <xdr:to>
      <xdr:col>2</xdr:col>
      <xdr:colOff>2905674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3607" y="13607"/>
          <a:ext cx="3682093" cy="111034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84818</xdr:colOff>
      <xdr:row>3</xdr:row>
      <xdr:rowOff>436336</xdr:rowOff>
    </xdr:from>
    <xdr:to>
      <xdr:col>2</xdr:col>
      <xdr:colOff>567918</xdr:colOff>
      <xdr:row>3</xdr:row>
      <xdr:rowOff>726202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2643" y="553811"/>
          <a:ext cx="899432" cy="353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所属部課名</a:t>
          </a:r>
        </a:p>
      </xdr:txBody>
    </xdr:sp>
    <xdr:clientData/>
  </xdr:twoCellAnchor>
  <xdr:twoCellAnchor>
    <xdr:from>
      <xdr:col>2</xdr:col>
      <xdr:colOff>1564822</xdr:colOff>
      <xdr:row>3</xdr:row>
      <xdr:rowOff>201386</xdr:rowOff>
    </xdr:from>
    <xdr:to>
      <xdr:col>2</xdr:col>
      <xdr:colOff>2293004</xdr:colOff>
      <xdr:row>3</xdr:row>
      <xdr:rowOff>478533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55397" y="258536"/>
          <a:ext cx="734785" cy="353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職　　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7257</xdr:colOff>
      <xdr:row>0</xdr:row>
      <xdr:rowOff>7257</xdr:rowOff>
    </xdr:from>
    <xdr:to>
      <xdr:col>2</xdr:col>
      <xdr:colOff>2905674</xdr:colOff>
      <xdr:row>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3607" y="13607"/>
          <a:ext cx="3682093" cy="111034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84818</xdr:colOff>
      <xdr:row>0</xdr:row>
      <xdr:rowOff>436336</xdr:rowOff>
    </xdr:from>
    <xdr:to>
      <xdr:col>2</xdr:col>
      <xdr:colOff>567918</xdr:colOff>
      <xdr:row>0</xdr:row>
      <xdr:rowOff>726202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62643" y="553811"/>
          <a:ext cx="899432" cy="353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所属部課名</a:t>
          </a:r>
        </a:p>
      </xdr:txBody>
    </xdr:sp>
    <xdr:clientData/>
  </xdr:twoCellAnchor>
  <xdr:twoCellAnchor>
    <xdr:from>
      <xdr:col>2</xdr:col>
      <xdr:colOff>1564822</xdr:colOff>
      <xdr:row>0</xdr:row>
      <xdr:rowOff>201386</xdr:rowOff>
    </xdr:from>
    <xdr:to>
      <xdr:col>2</xdr:col>
      <xdr:colOff>2293004</xdr:colOff>
      <xdr:row>0</xdr:row>
      <xdr:rowOff>478533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55397" y="258536"/>
          <a:ext cx="734785" cy="353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職　　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3175</xdr:rowOff>
    </xdr:from>
    <xdr:to>
      <xdr:col>2</xdr:col>
      <xdr:colOff>2276973</xdr:colOff>
      <xdr:row>2</xdr:row>
      <xdr:rowOff>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400050" y="276225"/>
          <a:ext cx="2619375" cy="53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1</xdr:row>
      <xdr:rowOff>4233</xdr:rowOff>
    </xdr:from>
    <xdr:to>
      <xdr:col>4</xdr:col>
      <xdr:colOff>21167</xdr:colOff>
      <xdr:row>2</xdr:row>
      <xdr:rowOff>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21167" y="277283"/>
          <a:ext cx="3609975" cy="53234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22225</xdr:colOff>
      <xdr:row>1</xdr:row>
      <xdr:rowOff>3175</xdr:rowOff>
    </xdr:from>
    <xdr:to>
      <xdr:col>2</xdr:col>
      <xdr:colOff>2276973</xdr:colOff>
      <xdr:row>2</xdr:row>
      <xdr:rowOff>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00050" y="276225"/>
          <a:ext cx="2619375" cy="53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3175</xdr:rowOff>
    </xdr:from>
    <xdr:to>
      <xdr:col>2</xdr:col>
      <xdr:colOff>2276973</xdr:colOff>
      <xdr:row>2</xdr:row>
      <xdr:rowOff>38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400050" y="276225"/>
          <a:ext cx="2619375" cy="53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C447-3C9E-417F-9800-9BF9BDDE3A44}">
  <sheetPr>
    <tabColor rgb="FFFFC000"/>
  </sheetPr>
  <dimension ref="A1:N52"/>
  <sheetViews>
    <sheetView showZeros="0" tabSelected="1" view="pageBreakPreview" zoomScaleNormal="70" zoomScaleSheetLayoutView="100" workbookViewId="0">
      <pane xSplit="4" ySplit="4" topLeftCell="E42" activePane="bottomRight" state="frozen"/>
      <selection pane="topRight" activeCell="E1" sqref="E1"/>
      <selection pane="bottomLeft" activeCell="A5" sqref="A5"/>
      <selection pane="bottomRight" activeCell="B42" sqref="B42:B45"/>
    </sheetView>
  </sheetViews>
  <sheetFormatPr defaultRowHeight="17.25" x14ac:dyDescent="0.2"/>
  <cols>
    <col min="1" max="1" width="5" style="39" bestFit="1" customWidth="1"/>
    <col min="2" max="2" width="5.375" style="39" customWidth="1"/>
    <col min="3" max="3" width="38.125" style="39" customWidth="1"/>
    <col min="4" max="4" width="24.125" style="44" hidden="1" customWidth="1"/>
    <col min="5" max="5" width="7.875" style="39" customWidth="1"/>
    <col min="6" max="6" width="7.5" style="39" customWidth="1"/>
    <col min="7" max="12" width="7.875" style="39" customWidth="1"/>
    <col min="13" max="13" width="7.875" style="45" customWidth="1"/>
    <col min="14" max="14" width="7.875" style="46" customWidth="1"/>
    <col min="15" max="16384" width="9" style="39"/>
  </cols>
  <sheetData>
    <row r="1" spans="1:14" s="50" customFormat="1" ht="18" customHeight="1" x14ac:dyDescent="0.15">
      <c r="A1" s="48" t="s">
        <v>0</v>
      </c>
      <c r="B1" s="49"/>
      <c r="F1" s="49"/>
      <c r="L1" s="49" t="s">
        <v>254</v>
      </c>
    </row>
    <row r="2" spans="1:14" s="50" customFormat="1" ht="18" customHeight="1" x14ac:dyDescent="0.15">
      <c r="A2" s="48"/>
      <c r="B2" s="49"/>
      <c r="F2" s="49"/>
      <c r="L2" s="49" t="s">
        <v>2</v>
      </c>
    </row>
    <row r="4" spans="1:14" s="35" customFormat="1" ht="87.75" x14ac:dyDescent="0.2">
      <c r="A4" s="28" t="s">
        <v>3</v>
      </c>
      <c r="B4" s="102"/>
      <c r="C4" s="103"/>
      <c r="D4" s="29" t="s">
        <v>4</v>
      </c>
      <c r="E4" s="30" t="s">
        <v>5</v>
      </c>
      <c r="F4" s="31" t="s">
        <v>6</v>
      </c>
      <c r="G4" s="30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0" t="s">
        <v>13</v>
      </c>
      <c r="N4" s="32" t="s">
        <v>14</v>
      </c>
    </row>
    <row r="5" spans="1:14" ht="22.5" customHeight="1" x14ac:dyDescent="0.2">
      <c r="A5" s="104" t="s">
        <v>15</v>
      </c>
      <c r="B5" s="107" t="s">
        <v>16</v>
      </c>
      <c r="C5" s="71" t="s">
        <v>17</v>
      </c>
      <c r="D5" s="57">
        <v>1</v>
      </c>
      <c r="E5" s="75">
        <v>1</v>
      </c>
      <c r="F5" s="76">
        <v>2</v>
      </c>
      <c r="G5" s="76"/>
      <c r="H5" s="76">
        <v>1</v>
      </c>
      <c r="I5" s="76"/>
      <c r="J5" s="76">
        <v>2</v>
      </c>
      <c r="K5" s="76">
        <v>3</v>
      </c>
      <c r="L5" s="77"/>
      <c r="M5" s="76">
        <v>7</v>
      </c>
      <c r="N5" s="109">
        <v>67</v>
      </c>
    </row>
    <row r="6" spans="1:14" ht="22.5" customHeight="1" x14ac:dyDescent="0.2">
      <c r="A6" s="94"/>
      <c r="B6" s="107"/>
      <c r="C6" s="72" t="s">
        <v>19</v>
      </c>
      <c r="D6" s="53" t="s">
        <v>18</v>
      </c>
      <c r="E6" s="78"/>
      <c r="F6" s="79">
        <v>1</v>
      </c>
      <c r="G6" s="80">
        <v>2</v>
      </c>
      <c r="H6" s="80">
        <v>1</v>
      </c>
      <c r="I6" s="80">
        <v>1</v>
      </c>
      <c r="J6" s="80">
        <v>3</v>
      </c>
      <c r="K6" s="80">
        <v>8</v>
      </c>
      <c r="L6" s="80"/>
      <c r="M6" s="79">
        <v>16</v>
      </c>
      <c r="N6" s="110"/>
    </row>
    <row r="7" spans="1:14" ht="23.25" customHeight="1" x14ac:dyDescent="0.2">
      <c r="A7" s="94"/>
      <c r="B7" s="107"/>
      <c r="C7" s="72" t="s">
        <v>20</v>
      </c>
      <c r="D7" s="53" t="s">
        <v>18</v>
      </c>
      <c r="E7" s="78"/>
      <c r="F7" s="79">
        <v>1</v>
      </c>
      <c r="G7" s="79"/>
      <c r="H7" s="79">
        <v>1</v>
      </c>
      <c r="I7" s="79">
        <v>2</v>
      </c>
      <c r="J7" s="79"/>
      <c r="K7" s="79">
        <v>3</v>
      </c>
      <c r="L7" s="80"/>
      <c r="M7" s="79">
        <v>7</v>
      </c>
      <c r="N7" s="110"/>
    </row>
    <row r="8" spans="1:14" ht="22.5" customHeight="1" x14ac:dyDescent="0.2">
      <c r="A8" s="94"/>
      <c r="B8" s="107"/>
      <c r="C8" s="72" t="s">
        <v>31</v>
      </c>
      <c r="D8" s="53" t="s">
        <v>18</v>
      </c>
      <c r="E8" s="78"/>
      <c r="F8" s="79">
        <v>1</v>
      </c>
      <c r="G8" s="79">
        <v>2</v>
      </c>
      <c r="H8" s="79">
        <v>1</v>
      </c>
      <c r="I8" s="80"/>
      <c r="J8" s="79">
        <v>1</v>
      </c>
      <c r="K8" s="79">
        <v>3</v>
      </c>
      <c r="L8" s="80"/>
      <c r="M8" s="79">
        <v>8</v>
      </c>
      <c r="N8" s="110"/>
    </row>
    <row r="9" spans="1:14" ht="22.5" customHeight="1" x14ac:dyDescent="0.2">
      <c r="A9" s="94"/>
      <c r="B9" s="107"/>
      <c r="C9" s="72" t="s">
        <v>32</v>
      </c>
      <c r="D9" s="53" t="s">
        <v>18</v>
      </c>
      <c r="E9" s="78"/>
      <c r="F9" s="79">
        <v>1</v>
      </c>
      <c r="G9" s="80">
        <v>1</v>
      </c>
      <c r="H9" s="80">
        <v>2</v>
      </c>
      <c r="I9" s="79"/>
      <c r="J9" s="80">
        <v>3</v>
      </c>
      <c r="K9" s="80">
        <v>9</v>
      </c>
      <c r="L9" s="80"/>
      <c r="M9" s="79">
        <v>16</v>
      </c>
      <c r="N9" s="110"/>
    </row>
    <row r="10" spans="1:14" ht="22.5" customHeight="1" x14ac:dyDescent="0.2">
      <c r="A10" s="94"/>
      <c r="B10" s="107"/>
      <c r="C10" s="72" t="s">
        <v>33</v>
      </c>
      <c r="D10" s="53" t="s">
        <v>18</v>
      </c>
      <c r="E10" s="78"/>
      <c r="F10" s="79">
        <v>1</v>
      </c>
      <c r="G10" s="80">
        <v>2</v>
      </c>
      <c r="H10" s="80">
        <v>1</v>
      </c>
      <c r="I10" s="79">
        <v>1</v>
      </c>
      <c r="J10" s="80">
        <v>1</v>
      </c>
      <c r="K10" s="80">
        <v>5</v>
      </c>
      <c r="L10" s="80"/>
      <c r="M10" s="79">
        <v>11</v>
      </c>
      <c r="N10" s="111"/>
    </row>
    <row r="11" spans="1:14" ht="22.5" customHeight="1" x14ac:dyDescent="0.2">
      <c r="A11" s="94"/>
      <c r="B11" s="107" t="s">
        <v>25</v>
      </c>
      <c r="C11" s="72" t="s">
        <v>26</v>
      </c>
      <c r="D11" s="53" t="s">
        <v>18</v>
      </c>
      <c r="E11" s="78">
        <v>1</v>
      </c>
      <c r="F11" s="79">
        <v>1</v>
      </c>
      <c r="G11" s="79">
        <v>2</v>
      </c>
      <c r="H11" s="80"/>
      <c r="I11" s="79"/>
      <c r="J11" s="80">
        <v>2</v>
      </c>
      <c r="K11" s="80">
        <v>1</v>
      </c>
      <c r="L11" s="80"/>
      <c r="M11" s="79">
        <v>6</v>
      </c>
      <c r="N11" s="109">
        <v>25</v>
      </c>
    </row>
    <row r="12" spans="1:14" ht="23.25" customHeight="1" x14ac:dyDescent="0.2">
      <c r="A12" s="94"/>
      <c r="B12" s="107"/>
      <c r="C12" s="72" t="s">
        <v>28</v>
      </c>
      <c r="D12" s="54">
        <v>1</v>
      </c>
      <c r="E12" s="81"/>
      <c r="F12" s="79">
        <v>1</v>
      </c>
      <c r="G12" s="79">
        <v>1</v>
      </c>
      <c r="H12" s="79"/>
      <c r="I12" s="79"/>
      <c r="J12" s="79">
        <v>1</v>
      </c>
      <c r="K12" s="79">
        <v>2</v>
      </c>
      <c r="L12" s="80"/>
      <c r="M12" s="79">
        <v>5</v>
      </c>
      <c r="N12" s="110"/>
    </row>
    <row r="13" spans="1:14" ht="23.25" customHeight="1" x14ac:dyDescent="0.2">
      <c r="A13" s="94"/>
      <c r="B13" s="107"/>
      <c r="C13" s="72" t="s">
        <v>29</v>
      </c>
      <c r="D13" s="54" t="s">
        <v>18</v>
      </c>
      <c r="E13" s="81"/>
      <c r="F13" s="79">
        <v>1</v>
      </c>
      <c r="G13" s="79">
        <v>1</v>
      </c>
      <c r="H13" s="79"/>
      <c r="I13" s="79"/>
      <c r="J13" s="79">
        <v>1</v>
      </c>
      <c r="K13" s="79">
        <v>2</v>
      </c>
      <c r="L13" s="80"/>
      <c r="M13" s="79">
        <v>5</v>
      </c>
      <c r="N13" s="110"/>
    </row>
    <row r="14" spans="1:14" ht="23.25" customHeight="1" x14ac:dyDescent="0.2">
      <c r="A14" s="94"/>
      <c r="B14" s="107"/>
      <c r="C14" s="72" t="s">
        <v>30</v>
      </c>
      <c r="D14" s="53" t="s">
        <v>18</v>
      </c>
      <c r="E14" s="78"/>
      <c r="F14" s="79">
        <v>2</v>
      </c>
      <c r="G14" s="79">
        <v>2</v>
      </c>
      <c r="H14" s="79">
        <v>1</v>
      </c>
      <c r="I14" s="79"/>
      <c r="J14" s="79"/>
      <c r="K14" s="79">
        <v>3</v>
      </c>
      <c r="L14" s="80"/>
      <c r="M14" s="79">
        <v>8</v>
      </c>
      <c r="N14" s="111"/>
    </row>
    <row r="15" spans="1:14" ht="23.25" customHeight="1" x14ac:dyDescent="0.2">
      <c r="A15" s="94"/>
      <c r="B15" s="107" t="s">
        <v>256</v>
      </c>
      <c r="C15" s="72" t="s">
        <v>255</v>
      </c>
      <c r="D15" s="53" t="s">
        <v>18</v>
      </c>
      <c r="E15" s="78">
        <v>1</v>
      </c>
      <c r="F15" s="79">
        <v>1</v>
      </c>
      <c r="G15" s="79">
        <v>1</v>
      </c>
      <c r="H15" s="79"/>
      <c r="I15" s="79">
        <v>1</v>
      </c>
      <c r="J15" s="79">
        <v>2</v>
      </c>
      <c r="K15" s="79">
        <v>1</v>
      </c>
      <c r="L15" s="80"/>
      <c r="M15" s="79">
        <v>6</v>
      </c>
      <c r="N15" s="110">
        <v>42</v>
      </c>
    </row>
    <row r="16" spans="1:14" ht="23.25" customHeight="1" x14ac:dyDescent="0.2">
      <c r="A16" s="94"/>
      <c r="B16" s="107"/>
      <c r="C16" s="72" t="s">
        <v>21</v>
      </c>
      <c r="D16" s="53" t="s">
        <v>18</v>
      </c>
      <c r="E16" s="78"/>
      <c r="F16" s="79">
        <v>1</v>
      </c>
      <c r="G16" s="79">
        <v>1</v>
      </c>
      <c r="H16" s="79">
        <v>4</v>
      </c>
      <c r="I16" s="79">
        <v>1</v>
      </c>
      <c r="J16" s="79">
        <v>4</v>
      </c>
      <c r="K16" s="79">
        <v>4</v>
      </c>
      <c r="L16" s="80"/>
      <c r="M16" s="79">
        <v>15</v>
      </c>
      <c r="N16" s="110"/>
    </row>
    <row r="17" spans="1:14" ht="23.25" customHeight="1" x14ac:dyDescent="0.2">
      <c r="A17" s="94"/>
      <c r="B17" s="107"/>
      <c r="C17" s="72" t="s">
        <v>23</v>
      </c>
      <c r="D17" s="53" t="s">
        <v>18</v>
      </c>
      <c r="E17" s="78"/>
      <c r="F17" s="79">
        <v>1</v>
      </c>
      <c r="G17" s="79">
        <v>2</v>
      </c>
      <c r="H17" s="79"/>
      <c r="I17" s="79">
        <v>1</v>
      </c>
      <c r="J17" s="79"/>
      <c r="K17" s="79">
        <v>2</v>
      </c>
      <c r="L17" s="80"/>
      <c r="M17" s="79">
        <v>6</v>
      </c>
      <c r="N17" s="110"/>
    </row>
    <row r="18" spans="1:14" ht="23.25" customHeight="1" x14ac:dyDescent="0.2">
      <c r="A18" s="94"/>
      <c r="B18" s="107"/>
      <c r="C18" s="72" t="s">
        <v>24</v>
      </c>
      <c r="D18" s="53" t="s">
        <v>18</v>
      </c>
      <c r="E18" s="78"/>
      <c r="F18" s="79">
        <v>1</v>
      </c>
      <c r="G18" s="79">
        <v>2</v>
      </c>
      <c r="H18" s="79">
        <v>1</v>
      </c>
      <c r="I18" s="79">
        <v>1</v>
      </c>
      <c r="J18" s="79"/>
      <c r="K18" s="79">
        <v>3</v>
      </c>
      <c r="L18" s="80"/>
      <c r="M18" s="79">
        <v>8</v>
      </c>
      <c r="N18" s="110"/>
    </row>
    <row r="19" spans="1:14" ht="23.25" customHeight="1" x14ac:dyDescent="0.2">
      <c r="A19" s="94"/>
      <c r="B19" s="107"/>
      <c r="C19" s="72" t="s">
        <v>49</v>
      </c>
      <c r="D19" s="53" t="s">
        <v>18</v>
      </c>
      <c r="E19" s="78"/>
      <c r="F19" s="79">
        <v>1</v>
      </c>
      <c r="G19" s="79">
        <v>1</v>
      </c>
      <c r="H19" s="79">
        <v>1</v>
      </c>
      <c r="I19" s="79"/>
      <c r="J19" s="79"/>
      <c r="K19" s="79">
        <v>3</v>
      </c>
      <c r="L19" s="80"/>
      <c r="M19" s="79">
        <v>6</v>
      </c>
      <c r="N19" s="112"/>
    </row>
    <row r="20" spans="1:14" ht="23.25" customHeight="1" x14ac:dyDescent="0.2">
      <c r="A20" s="94"/>
      <c r="B20" s="105" t="s">
        <v>34</v>
      </c>
      <c r="C20" s="72" t="s">
        <v>35</v>
      </c>
      <c r="D20" s="54">
        <v>1</v>
      </c>
      <c r="E20" s="81">
        <v>1</v>
      </c>
      <c r="F20" s="79">
        <v>1</v>
      </c>
      <c r="G20" s="79">
        <v>1</v>
      </c>
      <c r="H20" s="79">
        <v>1</v>
      </c>
      <c r="I20" s="79"/>
      <c r="J20" s="79">
        <v>3</v>
      </c>
      <c r="K20" s="79">
        <v>5</v>
      </c>
      <c r="L20" s="80"/>
      <c r="M20" s="79">
        <v>11</v>
      </c>
      <c r="N20" s="113">
        <v>132</v>
      </c>
    </row>
    <row r="21" spans="1:14" ht="23.25" customHeight="1" x14ac:dyDescent="0.2">
      <c r="A21" s="94"/>
      <c r="B21" s="105"/>
      <c r="C21" s="72" t="s">
        <v>261</v>
      </c>
      <c r="D21" s="54" t="s">
        <v>18</v>
      </c>
      <c r="E21" s="81"/>
      <c r="F21" s="79">
        <v>1</v>
      </c>
      <c r="G21" s="79"/>
      <c r="H21" s="79"/>
      <c r="I21" s="79"/>
      <c r="J21" s="79"/>
      <c r="K21" s="79"/>
      <c r="L21" s="80"/>
      <c r="M21" s="79">
        <v>1</v>
      </c>
      <c r="N21" s="89"/>
    </row>
    <row r="22" spans="1:14" ht="23.25" customHeight="1" x14ac:dyDescent="0.2">
      <c r="A22" s="94"/>
      <c r="B22" s="105"/>
      <c r="C22" s="72" t="s">
        <v>37</v>
      </c>
      <c r="D22" s="53" t="s">
        <v>18</v>
      </c>
      <c r="E22" s="78"/>
      <c r="F22" s="79">
        <v>2</v>
      </c>
      <c r="G22" s="79">
        <v>2</v>
      </c>
      <c r="H22" s="79">
        <v>1</v>
      </c>
      <c r="I22" s="79">
        <v>1</v>
      </c>
      <c r="J22" s="79">
        <v>2</v>
      </c>
      <c r="K22" s="79">
        <v>8</v>
      </c>
      <c r="L22" s="80"/>
      <c r="M22" s="79">
        <v>16</v>
      </c>
      <c r="N22" s="89"/>
    </row>
    <row r="23" spans="1:14" ht="23.25" customHeight="1" x14ac:dyDescent="0.2">
      <c r="A23" s="94"/>
      <c r="B23" s="105"/>
      <c r="C23" s="72" t="s">
        <v>257</v>
      </c>
      <c r="D23" s="53" t="s">
        <v>18</v>
      </c>
      <c r="E23" s="78"/>
      <c r="F23" s="79">
        <v>1</v>
      </c>
      <c r="G23" s="79">
        <v>2</v>
      </c>
      <c r="H23" s="79"/>
      <c r="I23" s="79">
        <v>2</v>
      </c>
      <c r="J23" s="79"/>
      <c r="K23" s="79">
        <v>3</v>
      </c>
      <c r="L23" s="80"/>
      <c r="M23" s="79">
        <v>8</v>
      </c>
      <c r="N23" s="89"/>
    </row>
    <row r="24" spans="1:14" ht="23.25" customHeight="1" x14ac:dyDescent="0.2">
      <c r="A24" s="94"/>
      <c r="B24" s="105"/>
      <c r="C24" s="72" t="s">
        <v>39</v>
      </c>
      <c r="D24" s="53" t="s">
        <v>18</v>
      </c>
      <c r="E24" s="78"/>
      <c r="F24" s="80"/>
      <c r="G24" s="79">
        <v>1</v>
      </c>
      <c r="H24" s="79"/>
      <c r="I24" s="80"/>
      <c r="J24" s="80"/>
      <c r="K24" s="80"/>
      <c r="L24" s="80"/>
      <c r="M24" s="79">
        <v>1</v>
      </c>
      <c r="N24" s="89"/>
    </row>
    <row r="25" spans="1:14" ht="23.25" customHeight="1" x14ac:dyDescent="0.2">
      <c r="A25" s="94"/>
      <c r="B25" s="105"/>
      <c r="C25" s="73" t="s">
        <v>40</v>
      </c>
      <c r="D25" s="53" t="s">
        <v>18</v>
      </c>
      <c r="E25" s="78"/>
      <c r="F25" s="79">
        <v>1</v>
      </c>
      <c r="G25" s="80">
        <v>2</v>
      </c>
      <c r="H25" s="79"/>
      <c r="I25" s="80"/>
      <c r="J25" s="79">
        <v>2</v>
      </c>
      <c r="K25" s="79">
        <v>3</v>
      </c>
      <c r="L25" s="80"/>
      <c r="M25" s="79">
        <v>8</v>
      </c>
      <c r="N25" s="89"/>
    </row>
    <row r="26" spans="1:14" ht="23.25" customHeight="1" x14ac:dyDescent="0.2">
      <c r="A26" s="94"/>
      <c r="B26" s="105"/>
      <c r="C26" s="72" t="s">
        <v>41</v>
      </c>
      <c r="D26" s="53" t="s">
        <v>18</v>
      </c>
      <c r="E26" s="78"/>
      <c r="F26" s="80"/>
      <c r="G26" s="79">
        <v>4</v>
      </c>
      <c r="H26" s="79"/>
      <c r="I26" s="79">
        <v>4</v>
      </c>
      <c r="J26" s="79">
        <v>12</v>
      </c>
      <c r="K26" s="79">
        <v>8</v>
      </c>
      <c r="L26" s="80"/>
      <c r="M26" s="79">
        <v>28</v>
      </c>
      <c r="N26" s="89"/>
    </row>
    <row r="27" spans="1:14" ht="23.25" customHeight="1" x14ac:dyDescent="0.2">
      <c r="A27" s="94"/>
      <c r="B27" s="105"/>
      <c r="C27" s="72" t="s">
        <v>42</v>
      </c>
      <c r="D27" s="53" t="s">
        <v>18</v>
      </c>
      <c r="E27" s="78"/>
      <c r="F27" s="80"/>
      <c r="G27" s="79">
        <v>7</v>
      </c>
      <c r="H27" s="79">
        <v>2</v>
      </c>
      <c r="I27" s="79">
        <v>2</v>
      </c>
      <c r="J27" s="79">
        <v>7</v>
      </c>
      <c r="K27" s="79">
        <v>19</v>
      </c>
      <c r="L27" s="80"/>
      <c r="M27" s="79">
        <v>37</v>
      </c>
      <c r="N27" s="89"/>
    </row>
    <row r="28" spans="1:14" ht="23.25" customHeight="1" x14ac:dyDescent="0.2">
      <c r="A28" s="94"/>
      <c r="B28" s="105"/>
      <c r="C28" s="72" t="s">
        <v>43</v>
      </c>
      <c r="D28" s="53" t="s">
        <v>18</v>
      </c>
      <c r="E28" s="78"/>
      <c r="F28" s="79">
        <v>1</v>
      </c>
      <c r="G28" s="79">
        <v>3</v>
      </c>
      <c r="H28" s="79"/>
      <c r="I28" s="79">
        <v>2</v>
      </c>
      <c r="J28" s="79">
        <v>1</v>
      </c>
      <c r="K28" s="79">
        <v>7</v>
      </c>
      <c r="L28" s="80"/>
      <c r="M28" s="79">
        <v>14</v>
      </c>
      <c r="N28" s="89"/>
    </row>
    <row r="29" spans="1:14" ht="23.25" customHeight="1" x14ac:dyDescent="0.2">
      <c r="A29" s="94"/>
      <c r="B29" s="106"/>
      <c r="C29" s="72" t="s">
        <v>44</v>
      </c>
      <c r="D29" s="53" t="s">
        <v>18</v>
      </c>
      <c r="E29" s="78"/>
      <c r="F29" s="79">
        <v>1</v>
      </c>
      <c r="G29" s="79">
        <v>1</v>
      </c>
      <c r="H29" s="79">
        <v>1</v>
      </c>
      <c r="I29" s="79"/>
      <c r="J29" s="80">
        <v>1</v>
      </c>
      <c r="K29" s="79">
        <v>3</v>
      </c>
      <c r="L29" s="80"/>
      <c r="M29" s="79">
        <v>7</v>
      </c>
      <c r="N29" s="90"/>
    </row>
    <row r="30" spans="1:14" ht="23.25" customHeight="1" x14ac:dyDescent="0.2">
      <c r="A30" s="94"/>
      <c r="B30" s="108" t="s">
        <v>258</v>
      </c>
      <c r="C30" s="72" t="s">
        <v>46</v>
      </c>
      <c r="D30" s="54">
        <v>1</v>
      </c>
      <c r="E30" s="81">
        <v>1</v>
      </c>
      <c r="F30" s="79">
        <v>1</v>
      </c>
      <c r="G30" s="79">
        <v>2</v>
      </c>
      <c r="H30" s="79">
        <v>1</v>
      </c>
      <c r="I30" s="80">
        <v>1</v>
      </c>
      <c r="J30" s="79">
        <v>1</v>
      </c>
      <c r="K30" s="79">
        <v>3</v>
      </c>
      <c r="L30" s="80"/>
      <c r="M30" s="79">
        <v>9</v>
      </c>
      <c r="N30" s="88">
        <v>22</v>
      </c>
    </row>
    <row r="31" spans="1:14" ht="23.25" customHeight="1" x14ac:dyDescent="0.2">
      <c r="A31" s="94"/>
      <c r="B31" s="108"/>
      <c r="C31" s="72" t="s">
        <v>47</v>
      </c>
      <c r="D31" s="53" t="s">
        <v>18</v>
      </c>
      <c r="E31" s="78"/>
      <c r="F31" s="79">
        <v>1</v>
      </c>
      <c r="G31" s="79">
        <v>3</v>
      </c>
      <c r="H31" s="79">
        <v>1</v>
      </c>
      <c r="I31" s="79">
        <v>3</v>
      </c>
      <c r="J31" s="79">
        <v>1</v>
      </c>
      <c r="K31" s="79">
        <v>3</v>
      </c>
      <c r="L31" s="80"/>
      <c r="M31" s="79">
        <v>12</v>
      </c>
      <c r="N31" s="90"/>
    </row>
    <row r="32" spans="1:14" ht="23.25" customHeight="1" x14ac:dyDescent="0.2">
      <c r="A32" s="94"/>
      <c r="B32" s="105" t="s">
        <v>50</v>
      </c>
      <c r="C32" s="72" t="s">
        <v>51</v>
      </c>
      <c r="D32" s="53" t="s">
        <v>18</v>
      </c>
      <c r="E32" s="78">
        <v>1</v>
      </c>
      <c r="F32" s="79">
        <v>1</v>
      </c>
      <c r="G32" s="79">
        <v>3</v>
      </c>
      <c r="H32" s="80">
        <v>2</v>
      </c>
      <c r="I32" s="79">
        <v>1</v>
      </c>
      <c r="J32" s="80">
        <v>5</v>
      </c>
      <c r="K32" s="79">
        <v>8</v>
      </c>
      <c r="L32" s="80">
        <v>1</v>
      </c>
      <c r="M32" s="79">
        <v>21</v>
      </c>
      <c r="N32" s="88">
        <v>51</v>
      </c>
    </row>
    <row r="33" spans="1:14" ht="23.25" customHeight="1" x14ac:dyDescent="0.2">
      <c r="A33" s="94"/>
      <c r="B33" s="105"/>
      <c r="C33" s="72" t="s">
        <v>52</v>
      </c>
      <c r="D33" s="53" t="s">
        <v>18</v>
      </c>
      <c r="E33" s="78"/>
      <c r="F33" s="79">
        <v>1</v>
      </c>
      <c r="G33" s="79">
        <v>1</v>
      </c>
      <c r="H33" s="79">
        <v>1</v>
      </c>
      <c r="I33" s="79"/>
      <c r="J33" s="79"/>
      <c r="K33" s="79">
        <v>1</v>
      </c>
      <c r="L33" s="80"/>
      <c r="M33" s="79">
        <v>4</v>
      </c>
      <c r="N33" s="89"/>
    </row>
    <row r="34" spans="1:14" ht="23.25" customHeight="1" x14ac:dyDescent="0.2">
      <c r="A34" s="94"/>
      <c r="B34" s="105"/>
      <c r="C34" s="72" t="s">
        <v>53</v>
      </c>
      <c r="D34" s="54">
        <v>1</v>
      </c>
      <c r="E34" s="81"/>
      <c r="F34" s="79">
        <v>1</v>
      </c>
      <c r="G34" s="79">
        <v>2</v>
      </c>
      <c r="H34" s="79">
        <v>2</v>
      </c>
      <c r="I34" s="79"/>
      <c r="J34" s="79"/>
      <c r="K34" s="79">
        <v>4</v>
      </c>
      <c r="L34" s="79">
        <v>3</v>
      </c>
      <c r="M34" s="79">
        <v>12</v>
      </c>
      <c r="N34" s="89"/>
    </row>
    <row r="35" spans="1:14" ht="23.25" customHeight="1" x14ac:dyDescent="0.2">
      <c r="A35" s="94"/>
      <c r="B35" s="105"/>
      <c r="C35" s="72" t="s">
        <v>54</v>
      </c>
      <c r="D35" s="53" t="s">
        <v>18</v>
      </c>
      <c r="E35" s="78"/>
      <c r="F35" s="79">
        <v>1</v>
      </c>
      <c r="G35" s="79">
        <v>3</v>
      </c>
      <c r="H35" s="79">
        <v>1</v>
      </c>
      <c r="I35" s="80">
        <v>2</v>
      </c>
      <c r="J35" s="80">
        <v>4</v>
      </c>
      <c r="K35" s="79">
        <v>2</v>
      </c>
      <c r="L35" s="79"/>
      <c r="M35" s="79">
        <v>13</v>
      </c>
      <c r="N35" s="90"/>
    </row>
    <row r="36" spans="1:14" ht="23.25" customHeight="1" x14ac:dyDescent="0.2">
      <c r="A36" s="95"/>
      <c r="B36" s="91" t="s">
        <v>55</v>
      </c>
      <c r="C36" s="93"/>
      <c r="D36" s="54">
        <v>1</v>
      </c>
      <c r="E36" s="81"/>
      <c r="F36" s="79">
        <v>1</v>
      </c>
      <c r="G36" s="79">
        <v>1</v>
      </c>
      <c r="H36" s="79">
        <v>1</v>
      </c>
      <c r="I36" s="80"/>
      <c r="J36" s="80"/>
      <c r="K36" s="79"/>
      <c r="L36" s="80"/>
      <c r="M36" s="79">
        <v>3</v>
      </c>
      <c r="N36" s="74">
        <v>3</v>
      </c>
    </row>
    <row r="37" spans="1:14" ht="23.25" customHeight="1" x14ac:dyDescent="0.2">
      <c r="A37" s="97" t="s">
        <v>56</v>
      </c>
      <c r="B37" s="98"/>
      <c r="C37" s="99"/>
      <c r="D37" s="54">
        <v>6</v>
      </c>
      <c r="E37" s="81">
        <v>6</v>
      </c>
      <c r="F37" s="79">
        <v>32</v>
      </c>
      <c r="G37" s="79">
        <v>58</v>
      </c>
      <c r="H37" s="79">
        <v>28</v>
      </c>
      <c r="I37" s="79">
        <v>26</v>
      </c>
      <c r="J37" s="79">
        <v>59</v>
      </c>
      <c r="K37" s="79">
        <v>129</v>
      </c>
      <c r="L37" s="79">
        <v>4</v>
      </c>
      <c r="M37" s="79">
        <v>335</v>
      </c>
      <c r="N37" s="74">
        <v>342</v>
      </c>
    </row>
    <row r="38" spans="1:14" ht="23.25" customHeight="1" x14ac:dyDescent="0.2">
      <c r="A38" s="97" t="s">
        <v>57</v>
      </c>
      <c r="B38" s="98"/>
      <c r="C38" s="99"/>
      <c r="D38" s="54">
        <v>1</v>
      </c>
      <c r="E38" s="81">
        <v>1</v>
      </c>
      <c r="F38" s="79">
        <v>1</v>
      </c>
      <c r="G38" s="79">
        <v>1</v>
      </c>
      <c r="H38" s="79"/>
      <c r="I38" s="79">
        <v>1</v>
      </c>
      <c r="J38" s="80">
        <v>1</v>
      </c>
      <c r="K38" s="80"/>
      <c r="L38" s="80"/>
      <c r="M38" s="79">
        <v>4</v>
      </c>
      <c r="N38" s="74">
        <v>5</v>
      </c>
    </row>
    <row r="39" spans="1:14" ht="23.25" customHeight="1" x14ac:dyDescent="0.2">
      <c r="A39" s="97" t="s">
        <v>58</v>
      </c>
      <c r="B39" s="98"/>
      <c r="C39" s="99"/>
      <c r="D39" s="53" t="s">
        <v>18</v>
      </c>
      <c r="E39" s="78"/>
      <c r="F39" s="79">
        <v>1</v>
      </c>
      <c r="G39" s="79">
        <v>1</v>
      </c>
      <c r="H39" s="79">
        <v>1</v>
      </c>
      <c r="I39" s="80"/>
      <c r="J39" s="79"/>
      <c r="K39" s="80"/>
      <c r="L39" s="80"/>
      <c r="M39" s="79">
        <v>3</v>
      </c>
      <c r="N39" s="82">
        <v>3</v>
      </c>
    </row>
    <row r="40" spans="1:14" ht="23.25" customHeight="1" x14ac:dyDescent="0.2">
      <c r="A40" s="94" t="s">
        <v>59</v>
      </c>
      <c r="B40" s="100" t="s">
        <v>262</v>
      </c>
      <c r="C40" s="72" t="s">
        <v>61</v>
      </c>
      <c r="D40" s="54">
        <v>1</v>
      </c>
      <c r="E40" s="81">
        <v>1</v>
      </c>
      <c r="F40" s="79">
        <v>2</v>
      </c>
      <c r="G40" s="79"/>
      <c r="H40" s="79">
        <v>1</v>
      </c>
      <c r="I40" s="79"/>
      <c r="J40" s="79">
        <v>2</v>
      </c>
      <c r="K40" s="79">
        <v>1</v>
      </c>
      <c r="L40" s="79"/>
      <c r="M40" s="79">
        <v>6</v>
      </c>
      <c r="N40" s="88">
        <v>51</v>
      </c>
    </row>
    <row r="41" spans="1:14" ht="23.25" customHeight="1" x14ac:dyDescent="0.2">
      <c r="A41" s="94"/>
      <c r="B41" s="101"/>
      <c r="C41" s="72" t="s">
        <v>62</v>
      </c>
      <c r="D41" s="54" t="s">
        <v>18</v>
      </c>
      <c r="E41" s="81"/>
      <c r="F41" s="79">
        <v>1</v>
      </c>
      <c r="G41" s="79">
        <v>1</v>
      </c>
      <c r="H41" s="79">
        <v>1</v>
      </c>
      <c r="I41" s="79"/>
      <c r="J41" s="79">
        <v>1</v>
      </c>
      <c r="K41" s="79">
        <v>1</v>
      </c>
      <c r="L41" s="79"/>
      <c r="M41" s="79">
        <v>5</v>
      </c>
      <c r="N41" s="89"/>
    </row>
    <row r="42" spans="1:14" ht="23.25" customHeight="1" x14ac:dyDescent="0.2">
      <c r="A42" s="94"/>
      <c r="B42" s="174" t="s">
        <v>263</v>
      </c>
      <c r="C42" s="72" t="s">
        <v>63</v>
      </c>
      <c r="D42" s="54" t="s">
        <v>18</v>
      </c>
      <c r="E42" s="81"/>
      <c r="F42" s="79">
        <v>1</v>
      </c>
      <c r="G42" s="79">
        <v>1</v>
      </c>
      <c r="H42" s="79"/>
      <c r="I42" s="79"/>
      <c r="J42" s="79"/>
      <c r="K42" s="79">
        <v>3</v>
      </c>
      <c r="L42" s="79"/>
      <c r="M42" s="79">
        <v>5</v>
      </c>
      <c r="N42" s="89"/>
    </row>
    <row r="43" spans="1:14" ht="23.25" customHeight="1" x14ac:dyDescent="0.2">
      <c r="A43" s="94"/>
      <c r="B43" s="174"/>
      <c r="C43" s="72" t="s">
        <v>259</v>
      </c>
      <c r="D43" s="54" t="s">
        <v>18</v>
      </c>
      <c r="E43" s="81"/>
      <c r="F43" s="79">
        <v>1</v>
      </c>
      <c r="G43" s="79">
        <v>2</v>
      </c>
      <c r="H43" s="79"/>
      <c r="I43" s="79">
        <v>1</v>
      </c>
      <c r="J43" s="79">
        <v>3</v>
      </c>
      <c r="K43" s="79">
        <v>1</v>
      </c>
      <c r="L43" s="79"/>
      <c r="M43" s="79">
        <v>8</v>
      </c>
      <c r="N43" s="89"/>
    </row>
    <row r="44" spans="1:14" ht="23.25" customHeight="1" x14ac:dyDescent="0.2">
      <c r="A44" s="94"/>
      <c r="B44" s="174"/>
      <c r="C44" s="72" t="s">
        <v>260</v>
      </c>
      <c r="D44" s="54" t="s">
        <v>18</v>
      </c>
      <c r="E44" s="81"/>
      <c r="F44" s="79">
        <v>1</v>
      </c>
      <c r="G44" s="79"/>
      <c r="H44" s="79">
        <v>1</v>
      </c>
      <c r="I44" s="79"/>
      <c r="J44" s="79"/>
      <c r="K44" s="79">
        <v>3</v>
      </c>
      <c r="L44" s="79"/>
      <c r="M44" s="79">
        <v>5</v>
      </c>
      <c r="N44" s="89"/>
    </row>
    <row r="45" spans="1:14" ht="23.25" customHeight="1" x14ac:dyDescent="0.2">
      <c r="A45" s="94"/>
      <c r="B45" s="175"/>
      <c r="C45" s="72" t="s">
        <v>66</v>
      </c>
      <c r="D45" s="54">
        <v>1</v>
      </c>
      <c r="E45" s="81">
        <v>1</v>
      </c>
      <c r="F45" s="79">
        <v>6</v>
      </c>
      <c r="G45" s="79">
        <v>4</v>
      </c>
      <c r="H45" s="79">
        <v>3</v>
      </c>
      <c r="I45" s="79">
        <v>1</v>
      </c>
      <c r="J45" s="79">
        <v>6</v>
      </c>
      <c r="K45" s="79">
        <v>9</v>
      </c>
      <c r="L45" s="79"/>
      <c r="M45" s="79">
        <v>29</v>
      </c>
      <c r="N45" s="89"/>
    </row>
    <row r="46" spans="1:14" ht="23.25" customHeight="1" x14ac:dyDescent="0.2">
      <c r="A46" s="94"/>
      <c r="B46" s="87" t="s">
        <v>264</v>
      </c>
      <c r="C46" s="72" t="s">
        <v>68</v>
      </c>
      <c r="D46" s="54" t="s">
        <v>18</v>
      </c>
      <c r="E46" s="81"/>
      <c r="F46" s="79"/>
      <c r="G46" s="79">
        <v>4</v>
      </c>
      <c r="H46" s="79"/>
      <c r="I46" s="79">
        <v>1</v>
      </c>
      <c r="J46" s="79">
        <v>3</v>
      </c>
      <c r="K46" s="79">
        <v>2</v>
      </c>
      <c r="L46" s="79"/>
      <c r="M46" s="79">
        <v>10</v>
      </c>
      <c r="N46" s="89"/>
    </row>
    <row r="47" spans="1:14" ht="23.25" customHeight="1" x14ac:dyDescent="0.2">
      <c r="A47" s="94"/>
      <c r="B47" s="174" t="s">
        <v>265</v>
      </c>
      <c r="C47" s="72" t="s">
        <v>69</v>
      </c>
      <c r="D47" s="54" t="s">
        <v>18</v>
      </c>
      <c r="E47" s="81"/>
      <c r="F47" s="79"/>
      <c r="G47" s="79"/>
      <c r="H47" s="79"/>
      <c r="I47" s="79"/>
      <c r="J47" s="79"/>
      <c r="K47" s="79"/>
      <c r="L47" s="79">
        <v>7</v>
      </c>
      <c r="M47" s="79">
        <v>7</v>
      </c>
      <c r="N47" s="89"/>
    </row>
    <row r="48" spans="1:14" ht="23.25" customHeight="1" x14ac:dyDescent="0.2">
      <c r="A48" s="94"/>
      <c r="B48" s="174"/>
      <c r="C48" s="72" t="s">
        <v>70</v>
      </c>
      <c r="D48" s="54" t="s">
        <v>18</v>
      </c>
      <c r="E48" s="81"/>
      <c r="F48" s="79">
        <v>1</v>
      </c>
      <c r="G48" s="79">
        <v>1</v>
      </c>
      <c r="H48" s="79"/>
      <c r="I48" s="79"/>
      <c r="J48" s="79">
        <v>1</v>
      </c>
      <c r="K48" s="79">
        <v>1</v>
      </c>
      <c r="L48" s="79"/>
      <c r="M48" s="79">
        <v>4</v>
      </c>
      <c r="N48" s="89"/>
    </row>
    <row r="49" spans="1:14" ht="23.25" customHeight="1" x14ac:dyDescent="0.2">
      <c r="A49" s="95"/>
      <c r="B49" s="175"/>
      <c r="C49" s="72" t="s">
        <v>71</v>
      </c>
      <c r="D49" s="54" t="s">
        <v>18</v>
      </c>
      <c r="E49" s="81"/>
      <c r="F49" s="79">
        <v>1</v>
      </c>
      <c r="G49" s="79">
        <v>5</v>
      </c>
      <c r="H49" s="79"/>
      <c r="I49" s="79">
        <v>1</v>
      </c>
      <c r="J49" s="79">
        <v>4</v>
      </c>
      <c r="K49" s="79">
        <v>3</v>
      </c>
      <c r="L49" s="79">
        <v>7</v>
      </c>
      <c r="M49" s="79">
        <v>21</v>
      </c>
      <c r="N49" s="96"/>
    </row>
    <row r="50" spans="1:14" x14ac:dyDescent="0.2">
      <c r="A50" s="97" t="s">
        <v>72</v>
      </c>
      <c r="B50" s="98"/>
      <c r="C50" s="99"/>
      <c r="D50" s="54" t="s">
        <v>18</v>
      </c>
      <c r="E50" s="81"/>
      <c r="F50" s="79">
        <v>1</v>
      </c>
      <c r="G50" s="79"/>
      <c r="H50" s="79"/>
      <c r="I50" s="79"/>
      <c r="J50" s="79"/>
      <c r="K50" s="79"/>
      <c r="L50" s="79"/>
      <c r="M50" s="79">
        <v>1</v>
      </c>
      <c r="N50" s="82">
        <v>1</v>
      </c>
    </row>
    <row r="51" spans="1:14" x14ac:dyDescent="0.2">
      <c r="A51" s="97" t="s">
        <v>73</v>
      </c>
      <c r="B51" s="98"/>
      <c r="C51" s="99"/>
      <c r="D51" s="54" t="s">
        <v>18</v>
      </c>
      <c r="E51" s="81"/>
      <c r="F51" s="79">
        <v>1</v>
      </c>
      <c r="G51" s="79"/>
      <c r="H51" s="79">
        <v>2</v>
      </c>
      <c r="I51" s="79"/>
      <c r="J51" s="79"/>
      <c r="K51" s="79"/>
      <c r="L51" s="79"/>
      <c r="M51" s="79">
        <v>3</v>
      </c>
      <c r="N51" s="83">
        <v>3</v>
      </c>
    </row>
    <row r="52" spans="1:14" ht="18" thickBot="1" x14ac:dyDescent="0.25">
      <c r="A52" s="91" t="s">
        <v>74</v>
      </c>
      <c r="B52" s="92"/>
      <c r="C52" s="93"/>
      <c r="D52" s="56">
        <v>8</v>
      </c>
      <c r="E52" s="84">
        <v>8</v>
      </c>
      <c r="F52" s="85">
        <v>43</v>
      </c>
      <c r="G52" s="85">
        <v>69</v>
      </c>
      <c r="H52" s="85">
        <v>34</v>
      </c>
      <c r="I52" s="85">
        <v>29</v>
      </c>
      <c r="J52" s="85">
        <v>70</v>
      </c>
      <c r="K52" s="85">
        <v>141</v>
      </c>
      <c r="L52" s="85">
        <v>11</v>
      </c>
      <c r="M52" s="85">
        <v>396</v>
      </c>
      <c r="N52" s="86">
        <v>405</v>
      </c>
    </row>
  </sheetData>
  <mergeCells count="26">
    <mergeCell ref="N5:N10"/>
    <mergeCell ref="N11:N14"/>
    <mergeCell ref="N15:N19"/>
    <mergeCell ref="N20:N29"/>
    <mergeCell ref="N30:N31"/>
    <mergeCell ref="B4:C4"/>
    <mergeCell ref="A5:A36"/>
    <mergeCell ref="B20:B29"/>
    <mergeCell ref="B5:B10"/>
    <mergeCell ref="B11:B14"/>
    <mergeCell ref="B15:B19"/>
    <mergeCell ref="B30:B31"/>
    <mergeCell ref="B32:B35"/>
    <mergeCell ref="B36:C36"/>
    <mergeCell ref="N32:N35"/>
    <mergeCell ref="A52:C52"/>
    <mergeCell ref="A40:A49"/>
    <mergeCell ref="N40:N49"/>
    <mergeCell ref="A50:C50"/>
    <mergeCell ref="A51:C51"/>
    <mergeCell ref="B42:B45"/>
    <mergeCell ref="B40:B41"/>
    <mergeCell ref="B47:B49"/>
    <mergeCell ref="A39:C39"/>
    <mergeCell ref="A37:C37"/>
    <mergeCell ref="A38:C38"/>
  </mergeCells>
  <phoneticPr fontId="2"/>
  <printOptions horizontalCentered="1"/>
  <pageMargins left="0.6692913385826772" right="0.55118110236220474" top="0.78740157480314965" bottom="3.937007874015748E-2" header="0.35433070866141736" footer="0"/>
  <pageSetup paperSize="9" scale="67" orientation="portrait" cellComments="asDisplayed" r:id="rId1"/>
  <headerFooter alignWithMargins="0">
    <oddHeader xml:space="preserve">&amp;R2019/04/01現在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0"/>
  <sheetViews>
    <sheetView zoomScaleNormal="100" zoomScaleSheetLayoutView="100" workbookViewId="0">
      <selection activeCell="C18" sqref="C18"/>
    </sheetView>
  </sheetViews>
  <sheetFormatPr defaultRowHeight="21" x14ac:dyDescent="0.2"/>
  <cols>
    <col min="1" max="2" width="4.875" style="1" customWidth="1"/>
    <col min="3" max="3" width="30" style="1" customWidth="1"/>
    <col min="4" max="11" width="7.625" style="1" customWidth="1"/>
    <col min="12" max="13" width="7.625" style="2" customWidth="1"/>
    <col min="14" max="16384" width="9" style="1"/>
  </cols>
  <sheetData>
    <row r="1" spans="1:13" x14ac:dyDescent="0.2">
      <c r="A1" s="4" t="s">
        <v>169</v>
      </c>
    </row>
    <row r="2" spans="1:13" ht="42.75" customHeight="1" x14ac:dyDescent="0.2">
      <c r="A2" s="8" t="s">
        <v>3</v>
      </c>
      <c r="B2" s="141" t="s">
        <v>170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209</v>
      </c>
      <c r="K2" s="7" t="s">
        <v>174</v>
      </c>
      <c r="L2" s="7" t="s">
        <v>13</v>
      </c>
      <c r="M2" s="7" t="s">
        <v>14</v>
      </c>
    </row>
    <row r="3" spans="1:13" ht="20.25" customHeight="1" x14ac:dyDescent="0.2">
      <c r="A3" s="166" t="s">
        <v>210</v>
      </c>
      <c r="B3" s="143" t="s">
        <v>176</v>
      </c>
      <c r="C3" s="9" t="s">
        <v>151</v>
      </c>
      <c r="D3" s="10">
        <v>1</v>
      </c>
      <c r="E3" s="10">
        <v>1</v>
      </c>
      <c r="F3" s="10">
        <v>2</v>
      </c>
      <c r="G3" s="10">
        <v>3</v>
      </c>
      <c r="H3" s="10">
        <v>1</v>
      </c>
      <c r="I3" s="10">
        <v>3</v>
      </c>
      <c r="J3" s="10">
        <v>3</v>
      </c>
      <c r="K3" s="10"/>
      <c r="L3" s="10">
        <f>SUM(E3:K3)</f>
        <v>13</v>
      </c>
      <c r="M3" s="140">
        <f>SUM(D3:D8)+SUM(L3:L8)</f>
        <v>47</v>
      </c>
    </row>
    <row r="4" spans="1:13" ht="20.25" customHeight="1" x14ac:dyDescent="0.2">
      <c r="A4" s="170"/>
      <c r="B4" s="143"/>
      <c r="C4" s="9" t="s">
        <v>84</v>
      </c>
      <c r="D4" s="10"/>
      <c r="E4" s="10">
        <v>1</v>
      </c>
      <c r="F4" s="10">
        <v>1</v>
      </c>
      <c r="G4" s="10">
        <v>5</v>
      </c>
      <c r="H4" s="10">
        <v>1</v>
      </c>
      <c r="I4" s="10">
        <v>2</v>
      </c>
      <c r="J4" s="10">
        <v>4</v>
      </c>
      <c r="K4" s="10"/>
      <c r="L4" s="10">
        <f t="shared" ref="L4:L46" si="0">SUM(E4:K4)</f>
        <v>14</v>
      </c>
      <c r="M4" s="144"/>
    </row>
    <row r="5" spans="1:13" ht="20.25" customHeight="1" x14ac:dyDescent="0.2">
      <c r="A5" s="170"/>
      <c r="B5" s="143"/>
      <c r="C5" s="9" t="s">
        <v>216</v>
      </c>
      <c r="D5" s="10"/>
      <c r="E5" s="10">
        <v>1</v>
      </c>
      <c r="F5" s="10">
        <v>1</v>
      </c>
      <c r="G5" s="10">
        <v>1</v>
      </c>
      <c r="H5" s="10">
        <v>1</v>
      </c>
      <c r="I5" s="10"/>
      <c r="J5" s="10">
        <v>1</v>
      </c>
      <c r="K5" s="10"/>
      <c r="L5" s="10">
        <f t="shared" si="0"/>
        <v>5</v>
      </c>
      <c r="M5" s="144"/>
    </row>
    <row r="6" spans="1:13" ht="20.25" customHeight="1" x14ac:dyDescent="0.2">
      <c r="A6" s="170"/>
      <c r="B6" s="143"/>
      <c r="C6" s="12" t="s">
        <v>217</v>
      </c>
      <c r="D6" s="10"/>
      <c r="E6" s="10">
        <v>1</v>
      </c>
      <c r="F6" s="10">
        <v>1</v>
      </c>
      <c r="G6" s="10">
        <v>1</v>
      </c>
      <c r="H6" s="10"/>
      <c r="I6" s="10"/>
      <c r="J6" s="10"/>
      <c r="K6" s="10"/>
      <c r="L6" s="10">
        <f t="shared" si="0"/>
        <v>3</v>
      </c>
      <c r="M6" s="144"/>
    </row>
    <row r="7" spans="1:13" ht="20.25" customHeight="1" x14ac:dyDescent="0.2">
      <c r="A7" s="23"/>
      <c r="B7" s="143"/>
      <c r="C7" s="12" t="s">
        <v>218</v>
      </c>
      <c r="D7" s="10"/>
      <c r="E7" s="10">
        <v>1</v>
      </c>
      <c r="F7" s="10"/>
      <c r="G7" s="10">
        <v>2</v>
      </c>
      <c r="H7" s="10">
        <v>2</v>
      </c>
      <c r="I7" s="10">
        <v>1</v>
      </c>
      <c r="J7" s="10"/>
      <c r="K7" s="10"/>
      <c r="L7" s="10">
        <f t="shared" si="0"/>
        <v>6</v>
      </c>
      <c r="M7" s="144"/>
    </row>
    <row r="8" spans="1:13" ht="20.25" customHeight="1" x14ac:dyDescent="0.2">
      <c r="A8" s="163" t="s">
        <v>212</v>
      </c>
      <c r="B8" s="143"/>
      <c r="C8" s="9" t="s">
        <v>89</v>
      </c>
      <c r="D8" s="10"/>
      <c r="E8" s="10">
        <v>1</v>
      </c>
      <c r="F8" s="10">
        <v>1</v>
      </c>
      <c r="G8" s="10">
        <v>1</v>
      </c>
      <c r="H8" s="10">
        <v>1</v>
      </c>
      <c r="I8" s="10"/>
      <c r="J8" s="10">
        <v>1</v>
      </c>
      <c r="K8" s="10"/>
      <c r="L8" s="10">
        <f t="shared" si="0"/>
        <v>5</v>
      </c>
      <c r="M8" s="144"/>
    </row>
    <row r="9" spans="1:13" ht="20.25" customHeight="1" x14ac:dyDescent="0.2">
      <c r="A9" s="169"/>
      <c r="B9" s="143" t="s">
        <v>91</v>
      </c>
      <c r="C9" s="9" t="s">
        <v>160</v>
      </c>
      <c r="D9" s="10">
        <v>1</v>
      </c>
      <c r="E9" s="10">
        <v>1</v>
      </c>
      <c r="F9" s="10"/>
      <c r="G9" s="10">
        <v>2</v>
      </c>
      <c r="H9" s="10"/>
      <c r="I9" s="10">
        <v>1</v>
      </c>
      <c r="J9" s="10">
        <v>1</v>
      </c>
      <c r="K9" s="10"/>
      <c r="L9" s="10">
        <f t="shared" si="0"/>
        <v>5</v>
      </c>
      <c r="M9" s="140">
        <f>SUM(D9:D15)+SUM(L9:L15)</f>
        <v>60</v>
      </c>
    </row>
    <row r="10" spans="1:13" ht="20.25" customHeight="1" x14ac:dyDescent="0.2">
      <c r="A10" s="169"/>
      <c r="B10" s="143"/>
      <c r="C10" s="9" t="s">
        <v>219</v>
      </c>
      <c r="D10" s="10"/>
      <c r="E10" s="10">
        <v>1</v>
      </c>
      <c r="F10" s="10"/>
      <c r="G10" s="10">
        <v>3</v>
      </c>
      <c r="H10" s="10"/>
      <c r="I10" s="10"/>
      <c r="J10" s="10">
        <v>2</v>
      </c>
      <c r="K10" s="10"/>
      <c r="L10" s="10">
        <f t="shared" si="0"/>
        <v>6</v>
      </c>
      <c r="M10" s="140"/>
    </row>
    <row r="11" spans="1:13" ht="20.25" customHeight="1" x14ac:dyDescent="0.2">
      <c r="A11" s="169"/>
      <c r="B11" s="144"/>
      <c r="C11" s="9" t="s">
        <v>220</v>
      </c>
      <c r="D11" s="10"/>
      <c r="E11" s="10">
        <v>1</v>
      </c>
      <c r="F11" s="10"/>
      <c r="G11" s="10">
        <v>2</v>
      </c>
      <c r="H11" s="10">
        <v>1</v>
      </c>
      <c r="I11" s="10"/>
      <c r="J11" s="10">
        <v>2</v>
      </c>
      <c r="K11" s="10"/>
      <c r="L11" s="10">
        <f t="shared" si="0"/>
        <v>6</v>
      </c>
      <c r="M11" s="140"/>
    </row>
    <row r="12" spans="1:13" ht="20.25" customHeight="1" x14ac:dyDescent="0.2">
      <c r="A12" s="169"/>
      <c r="B12" s="144"/>
      <c r="C12" s="9" t="s">
        <v>180</v>
      </c>
      <c r="D12" s="10"/>
      <c r="E12" s="10">
        <v>1</v>
      </c>
      <c r="F12" s="10">
        <v>2</v>
      </c>
      <c r="G12" s="10">
        <v>3</v>
      </c>
      <c r="H12" s="10"/>
      <c r="I12" s="10"/>
      <c r="J12" s="10"/>
      <c r="K12" s="10"/>
      <c r="L12" s="10">
        <f t="shared" si="0"/>
        <v>6</v>
      </c>
      <c r="M12" s="140"/>
    </row>
    <row r="13" spans="1:13" ht="20.25" customHeight="1" x14ac:dyDescent="0.2">
      <c r="A13" s="169"/>
      <c r="B13" s="144"/>
      <c r="C13" s="9" t="s">
        <v>181</v>
      </c>
      <c r="D13" s="10">
        <v>1</v>
      </c>
      <c r="E13" s="10">
        <v>1</v>
      </c>
      <c r="F13" s="10"/>
      <c r="G13" s="10">
        <v>4</v>
      </c>
      <c r="H13" s="10"/>
      <c r="I13" s="10"/>
      <c r="J13" s="10">
        <v>2</v>
      </c>
      <c r="K13" s="10"/>
      <c r="L13" s="10">
        <f t="shared" si="0"/>
        <v>7</v>
      </c>
      <c r="M13" s="140"/>
    </row>
    <row r="14" spans="1:13" ht="20.25" customHeight="1" x14ac:dyDescent="0.2">
      <c r="A14" s="169"/>
      <c r="B14" s="144"/>
      <c r="C14" s="9" t="s">
        <v>182</v>
      </c>
      <c r="D14" s="10"/>
      <c r="E14" s="10">
        <v>1</v>
      </c>
      <c r="F14" s="10">
        <v>2</v>
      </c>
      <c r="G14" s="10">
        <v>1</v>
      </c>
      <c r="H14" s="10">
        <v>3</v>
      </c>
      <c r="I14" s="10">
        <v>2</v>
      </c>
      <c r="J14" s="10">
        <v>8</v>
      </c>
      <c r="K14" s="10"/>
      <c r="L14" s="10">
        <f t="shared" si="0"/>
        <v>17</v>
      </c>
      <c r="M14" s="140"/>
    </row>
    <row r="15" spans="1:13" ht="20.25" customHeight="1" x14ac:dyDescent="0.2">
      <c r="A15" s="169"/>
      <c r="B15" s="144"/>
      <c r="C15" s="9" t="s">
        <v>183</v>
      </c>
      <c r="D15" s="10"/>
      <c r="E15" s="10">
        <v>1</v>
      </c>
      <c r="F15" s="10">
        <v>2</v>
      </c>
      <c r="G15" s="10">
        <v>5</v>
      </c>
      <c r="H15" s="10">
        <v>1</v>
      </c>
      <c r="I15" s="10"/>
      <c r="J15" s="10">
        <v>2</v>
      </c>
      <c r="K15" s="10"/>
      <c r="L15" s="10">
        <f t="shared" si="0"/>
        <v>11</v>
      </c>
      <c r="M15" s="140"/>
    </row>
    <row r="16" spans="1:13" ht="20.25" customHeight="1" x14ac:dyDescent="0.2">
      <c r="A16" s="169"/>
      <c r="B16" s="143" t="s">
        <v>184</v>
      </c>
      <c r="C16" s="9" t="s">
        <v>185</v>
      </c>
      <c r="D16" s="10">
        <v>1</v>
      </c>
      <c r="E16" s="10">
        <v>1</v>
      </c>
      <c r="F16" s="10">
        <v>3</v>
      </c>
      <c r="G16" s="10">
        <v>3</v>
      </c>
      <c r="H16" s="10">
        <v>1</v>
      </c>
      <c r="I16" s="10"/>
      <c r="J16" s="10">
        <v>3</v>
      </c>
      <c r="K16" s="10"/>
      <c r="L16" s="10">
        <f t="shared" si="0"/>
        <v>11</v>
      </c>
      <c r="M16" s="140">
        <f>SUM(D16:D23)+SUM(L16:L23)</f>
        <v>113</v>
      </c>
    </row>
    <row r="17" spans="1:13" ht="20.25" customHeight="1" x14ac:dyDescent="0.2">
      <c r="A17" s="169"/>
      <c r="B17" s="143"/>
      <c r="C17" s="9" t="s">
        <v>186</v>
      </c>
      <c r="D17" s="10"/>
      <c r="E17" s="10">
        <v>1</v>
      </c>
      <c r="F17" s="10">
        <v>3</v>
      </c>
      <c r="G17" s="10">
        <v>3</v>
      </c>
      <c r="H17" s="10">
        <v>4</v>
      </c>
      <c r="I17" s="10">
        <v>2</v>
      </c>
      <c r="J17" s="10">
        <v>1</v>
      </c>
      <c r="K17" s="10"/>
      <c r="L17" s="10">
        <f t="shared" si="0"/>
        <v>14</v>
      </c>
      <c r="M17" s="140"/>
    </row>
    <row r="18" spans="1:13" ht="20.25" customHeight="1" x14ac:dyDescent="0.2">
      <c r="A18" s="169"/>
      <c r="B18" s="143"/>
      <c r="C18" s="9" t="s">
        <v>221</v>
      </c>
      <c r="D18" s="10"/>
      <c r="E18" s="10">
        <v>1</v>
      </c>
      <c r="F18" s="10">
        <v>2</v>
      </c>
      <c r="G18" s="10">
        <v>4</v>
      </c>
      <c r="H18" s="10">
        <v>3</v>
      </c>
      <c r="I18" s="10">
        <v>1</v>
      </c>
      <c r="J18" s="10"/>
      <c r="K18" s="10"/>
      <c r="L18" s="10">
        <f t="shared" si="0"/>
        <v>11</v>
      </c>
      <c r="M18" s="140"/>
    </row>
    <row r="19" spans="1:13" ht="20.25" customHeight="1" x14ac:dyDescent="0.2">
      <c r="A19" s="169"/>
      <c r="B19" s="143"/>
      <c r="C19" s="9" t="s">
        <v>106</v>
      </c>
      <c r="D19" s="10"/>
      <c r="E19" s="10"/>
      <c r="F19" s="10"/>
      <c r="G19" s="10"/>
      <c r="H19" s="10">
        <v>1</v>
      </c>
      <c r="I19" s="10"/>
      <c r="J19" s="10"/>
      <c r="K19" s="10"/>
      <c r="L19" s="10">
        <f t="shared" si="0"/>
        <v>1</v>
      </c>
      <c r="M19" s="140"/>
    </row>
    <row r="20" spans="1:13" ht="20.25" customHeight="1" x14ac:dyDescent="0.2">
      <c r="A20" s="169"/>
      <c r="B20" s="143"/>
      <c r="C20" s="9" t="s">
        <v>109</v>
      </c>
      <c r="D20" s="10"/>
      <c r="E20" s="10"/>
      <c r="F20" s="10">
        <v>2</v>
      </c>
      <c r="G20" s="10"/>
      <c r="H20" s="10">
        <v>3</v>
      </c>
      <c r="I20" s="10">
        <v>1</v>
      </c>
      <c r="J20" s="10">
        <v>5</v>
      </c>
      <c r="K20" s="10"/>
      <c r="L20" s="10">
        <f t="shared" si="0"/>
        <v>11</v>
      </c>
      <c r="M20" s="140"/>
    </row>
    <row r="21" spans="1:13" ht="20.25" customHeight="1" x14ac:dyDescent="0.2">
      <c r="A21" s="169"/>
      <c r="B21" s="143"/>
      <c r="C21" s="9" t="s">
        <v>110</v>
      </c>
      <c r="D21" s="10"/>
      <c r="E21" s="10"/>
      <c r="F21" s="10">
        <v>4</v>
      </c>
      <c r="G21" s="10">
        <v>1</v>
      </c>
      <c r="H21" s="10">
        <v>11</v>
      </c>
      <c r="I21" s="10">
        <v>2</v>
      </c>
      <c r="J21" s="10">
        <v>21</v>
      </c>
      <c r="K21" s="10">
        <v>1</v>
      </c>
      <c r="L21" s="10">
        <f t="shared" si="0"/>
        <v>40</v>
      </c>
      <c r="M21" s="140"/>
    </row>
    <row r="22" spans="1:13" ht="20.25" customHeight="1" x14ac:dyDescent="0.2">
      <c r="A22" s="169"/>
      <c r="B22" s="143"/>
      <c r="C22" s="9" t="s">
        <v>222</v>
      </c>
      <c r="D22" s="10"/>
      <c r="E22" s="10">
        <v>1</v>
      </c>
      <c r="F22" s="10">
        <v>2</v>
      </c>
      <c r="G22" s="10">
        <v>7</v>
      </c>
      <c r="H22" s="10">
        <v>1</v>
      </c>
      <c r="I22" s="10"/>
      <c r="J22" s="10">
        <v>4</v>
      </c>
      <c r="K22" s="10"/>
      <c r="L22" s="10">
        <f t="shared" si="0"/>
        <v>15</v>
      </c>
      <c r="M22" s="140"/>
    </row>
    <row r="23" spans="1:13" ht="20.25" customHeight="1" x14ac:dyDescent="0.2">
      <c r="A23" s="169"/>
      <c r="B23" s="143"/>
      <c r="C23" s="9" t="s">
        <v>112</v>
      </c>
      <c r="D23" s="10"/>
      <c r="E23" s="10">
        <v>1</v>
      </c>
      <c r="F23" s="10">
        <v>1</v>
      </c>
      <c r="G23" s="10">
        <v>3</v>
      </c>
      <c r="H23" s="10"/>
      <c r="I23" s="10">
        <v>3</v>
      </c>
      <c r="J23" s="10">
        <v>1</v>
      </c>
      <c r="K23" s="10"/>
      <c r="L23" s="10">
        <f t="shared" si="0"/>
        <v>9</v>
      </c>
      <c r="M23" s="140"/>
    </row>
    <row r="24" spans="1:13" ht="20.25" customHeight="1" x14ac:dyDescent="0.2">
      <c r="A24" s="169"/>
      <c r="B24" s="137" t="s">
        <v>114</v>
      </c>
      <c r="C24" s="9" t="s">
        <v>162</v>
      </c>
      <c r="D24" s="10">
        <v>1</v>
      </c>
      <c r="E24" s="10">
        <v>1</v>
      </c>
      <c r="F24" s="10">
        <v>1</v>
      </c>
      <c r="G24" s="10">
        <v>5</v>
      </c>
      <c r="H24" s="10"/>
      <c r="I24" s="10">
        <v>2</v>
      </c>
      <c r="J24" s="10">
        <v>3</v>
      </c>
      <c r="K24" s="10"/>
      <c r="L24" s="10">
        <f t="shared" si="0"/>
        <v>12</v>
      </c>
      <c r="M24" s="140">
        <f>SUM(D24:D27)+SUM(L24:L27)</f>
        <v>33</v>
      </c>
    </row>
    <row r="25" spans="1:13" ht="20.25" customHeight="1" x14ac:dyDescent="0.2">
      <c r="A25" s="169"/>
      <c r="B25" s="138"/>
      <c r="C25" s="9" t="s">
        <v>117</v>
      </c>
      <c r="D25" s="10"/>
      <c r="E25" s="10">
        <v>1</v>
      </c>
      <c r="F25" s="10">
        <v>2</v>
      </c>
      <c r="G25" s="10">
        <v>3</v>
      </c>
      <c r="H25" s="10">
        <v>3</v>
      </c>
      <c r="I25" s="10"/>
      <c r="J25" s="10">
        <v>4</v>
      </c>
      <c r="K25" s="10"/>
      <c r="L25" s="10">
        <f t="shared" si="0"/>
        <v>13</v>
      </c>
      <c r="M25" s="140"/>
    </row>
    <row r="26" spans="1:13" ht="20.25" customHeight="1" x14ac:dyDescent="0.2">
      <c r="A26" s="169"/>
      <c r="B26" s="138"/>
      <c r="C26" s="24" t="s">
        <v>118</v>
      </c>
      <c r="D26" s="10"/>
      <c r="E26" s="10"/>
      <c r="F26" s="10">
        <v>1</v>
      </c>
      <c r="G26" s="10"/>
      <c r="H26" s="10"/>
      <c r="I26" s="10"/>
      <c r="J26" s="10"/>
      <c r="K26" s="10"/>
      <c r="L26" s="10">
        <f t="shared" si="0"/>
        <v>1</v>
      </c>
      <c r="M26" s="140"/>
    </row>
    <row r="27" spans="1:13" ht="20.25" customHeight="1" x14ac:dyDescent="0.2">
      <c r="A27" s="169"/>
      <c r="B27" s="139"/>
      <c r="C27" s="9" t="s">
        <v>223</v>
      </c>
      <c r="D27" s="10"/>
      <c r="E27" s="10">
        <v>1</v>
      </c>
      <c r="F27" s="10">
        <v>1</v>
      </c>
      <c r="G27" s="10">
        <v>2</v>
      </c>
      <c r="H27" s="10">
        <v>1</v>
      </c>
      <c r="I27" s="10"/>
      <c r="J27" s="10">
        <v>1</v>
      </c>
      <c r="K27" s="10"/>
      <c r="L27" s="10">
        <f t="shared" si="0"/>
        <v>6</v>
      </c>
      <c r="M27" s="140"/>
    </row>
    <row r="28" spans="1:13" ht="20.25" customHeight="1" x14ac:dyDescent="0.2">
      <c r="A28" s="169"/>
      <c r="B28" s="143" t="s">
        <v>121</v>
      </c>
      <c r="C28" s="9" t="s">
        <v>189</v>
      </c>
      <c r="D28" s="10">
        <v>1</v>
      </c>
      <c r="E28" s="10">
        <v>1</v>
      </c>
      <c r="F28" s="10">
        <v>1</v>
      </c>
      <c r="G28" s="10">
        <v>7</v>
      </c>
      <c r="H28" s="10">
        <v>1</v>
      </c>
      <c r="I28" s="10">
        <v>4</v>
      </c>
      <c r="J28" s="10">
        <v>3</v>
      </c>
      <c r="K28" s="10">
        <v>4</v>
      </c>
      <c r="L28" s="10">
        <f t="shared" si="0"/>
        <v>21</v>
      </c>
      <c r="M28" s="140">
        <f>SUM(D28:D32)+SUM(L28:L32)</f>
        <v>65</v>
      </c>
    </row>
    <row r="29" spans="1:13" ht="20.25" customHeight="1" x14ac:dyDescent="0.2">
      <c r="A29" s="169"/>
      <c r="B29" s="143"/>
      <c r="C29" s="9" t="s">
        <v>190</v>
      </c>
      <c r="D29" s="10"/>
      <c r="E29" s="10">
        <v>1</v>
      </c>
      <c r="F29" s="10">
        <v>1</v>
      </c>
      <c r="G29" s="10">
        <v>5</v>
      </c>
      <c r="H29" s="10">
        <v>1</v>
      </c>
      <c r="I29" s="10"/>
      <c r="J29" s="10">
        <v>2</v>
      </c>
      <c r="K29" s="10">
        <v>2</v>
      </c>
      <c r="L29" s="10">
        <f t="shared" si="0"/>
        <v>12</v>
      </c>
      <c r="M29" s="140"/>
    </row>
    <row r="30" spans="1:13" ht="20.25" customHeight="1" x14ac:dyDescent="0.2">
      <c r="A30" s="169"/>
      <c r="B30" s="143"/>
      <c r="C30" s="13" t="s">
        <v>165</v>
      </c>
      <c r="D30" s="10"/>
      <c r="E30" s="10">
        <v>1</v>
      </c>
      <c r="F30" s="10">
        <v>1</v>
      </c>
      <c r="G30" s="10">
        <v>3</v>
      </c>
      <c r="H30" s="10"/>
      <c r="I30" s="10">
        <v>1</v>
      </c>
      <c r="J30" s="10">
        <v>2</v>
      </c>
      <c r="K30" s="10"/>
      <c r="L30" s="10">
        <f t="shared" si="0"/>
        <v>8</v>
      </c>
      <c r="M30" s="140"/>
    </row>
    <row r="31" spans="1:13" ht="20.25" customHeight="1" x14ac:dyDescent="0.2">
      <c r="A31" s="169"/>
      <c r="B31" s="143"/>
      <c r="C31" s="9" t="s">
        <v>228</v>
      </c>
      <c r="D31" s="10"/>
      <c r="E31" s="10">
        <v>1</v>
      </c>
      <c r="F31" s="10">
        <v>2</v>
      </c>
      <c r="G31" s="10">
        <v>2</v>
      </c>
      <c r="H31" s="10">
        <v>3</v>
      </c>
      <c r="I31" s="10"/>
      <c r="J31" s="10">
        <v>2</v>
      </c>
      <c r="K31" s="10"/>
      <c r="L31" s="10">
        <f t="shared" si="0"/>
        <v>10</v>
      </c>
      <c r="M31" s="140"/>
    </row>
    <row r="32" spans="1:13" ht="20.25" customHeight="1" x14ac:dyDescent="0.2">
      <c r="A32" s="169"/>
      <c r="B32" s="143"/>
      <c r="C32" s="9" t="s">
        <v>229</v>
      </c>
      <c r="D32" s="10"/>
      <c r="E32" s="10">
        <v>1</v>
      </c>
      <c r="F32" s="10">
        <v>2</v>
      </c>
      <c r="G32" s="10">
        <v>3</v>
      </c>
      <c r="H32" s="10"/>
      <c r="I32" s="10">
        <v>1</v>
      </c>
      <c r="J32" s="10">
        <v>6</v>
      </c>
      <c r="K32" s="10"/>
      <c r="L32" s="10">
        <f t="shared" si="0"/>
        <v>13</v>
      </c>
      <c r="M32" s="140"/>
    </row>
    <row r="33" spans="1:13" ht="20.25" customHeight="1" x14ac:dyDescent="0.2">
      <c r="A33" s="21"/>
      <c r="B33" s="21" t="s">
        <v>126</v>
      </c>
      <c r="C33" s="25"/>
      <c r="D33" s="10">
        <v>1</v>
      </c>
      <c r="E33" s="10"/>
      <c r="F33" s="10">
        <v>1</v>
      </c>
      <c r="G33" s="10">
        <v>1</v>
      </c>
      <c r="H33" s="10"/>
      <c r="I33" s="10"/>
      <c r="J33" s="10"/>
      <c r="K33" s="10"/>
      <c r="L33" s="10">
        <f t="shared" si="0"/>
        <v>2</v>
      </c>
      <c r="M33" s="11">
        <f>D33+L33</f>
        <v>3</v>
      </c>
    </row>
    <row r="34" spans="1:13" ht="20.25" customHeight="1" x14ac:dyDescent="0.2">
      <c r="A34" s="145" t="s">
        <v>192</v>
      </c>
      <c r="B34" s="146"/>
      <c r="C34" s="147"/>
      <c r="D34" s="10">
        <f>SUM(D3:D33)</f>
        <v>7</v>
      </c>
      <c r="E34" s="10">
        <f t="shared" ref="E34:L34" si="1">SUM(E3:E33)</f>
        <v>26</v>
      </c>
      <c r="F34" s="10">
        <f t="shared" si="1"/>
        <v>42</v>
      </c>
      <c r="G34" s="10">
        <f t="shared" si="1"/>
        <v>85</v>
      </c>
      <c r="H34" s="10">
        <f t="shared" si="1"/>
        <v>44</v>
      </c>
      <c r="I34" s="10">
        <f t="shared" si="1"/>
        <v>26</v>
      </c>
      <c r="J34" s="10">
        <f t="shared" si="1"/>
        <v>84</v>
      </c>
      <c r="K34" s="10">
        <f t="shared" si="1"/>
        <v>7</v>
      </c>
      <c r="L34" s="10">
        <f t="shared" si="1"/>
        <v>314</v>
      </c>
      <c r="M34" s="11">
        <f>SUM(M3:M33)</f>
        <v>321</v>
      </c>
    </row>
    <row r="35" spans="1:13" ht="20.25" customHeight="1" x14ac:dyDescent="0.2">
      <c r="A35" s="148" t="s">
        <v>193</v>
      </c>
      <c r="B35" s="148"/>
      <c r="C35" s="148"/>
      <c r="D35" s="10">
        <v>1</v>
      </c>
      <c r="E35" s="10">
        <v>1</v>
      </c>
      <c r="F35" s="10">
        <v>1</v>
      </c>
      <c r="G35" s="10"/>
      <c r="H35" s="10">
        <v>2</v>
      </c>
      <c r="I35" s="10"/>
      <c r="J35" s="10"/>
      <c r="K35" s="10"/>
      <c r="L35" s="10">
        <f t="shared" si="0"/>
        <v>4</v>
      </c>
      <c r="M35" s="11">
        <f>D35+L35</f>
        <v>5</v>
      </c>
    </row>
    <row r="36" spans="1:13" ht="20.25" customHeight="1" x14ac:dyDescent="0.2">
      <c r="A36" s="148" t="s">
        <v>194</v>
      </c>
      <c r="B36" s="148"/>
      <c r="C36" s="148"/>
      <c r="D36" s="10"/>
      <c r="E36" s="10">
        <v>1</v>
      </c>
      <c r="F36" s="10">
        <v>1</v>
      </c>
      <c r="G36" s="10">
        <v>1</v>
      </c>
      <c r="H36" s="10"/>
      <c r="I36" s="10"/>
      <c r="J36" s="10"/>
      <c r="K36" s="10"/>
      <c r="L36" s="10">
        <f t="shared" si="0"/>
        <v>3</v>
      </c>
      <c r="M36" s="11">
        <f>D36+L36</f>
        <v>3</v>
      </c>
    </row>
    <row r="37" spans="1:13" ht="20.25" customHeight="1" x14ac:dyDescent="0.2">
      <c r="A37" s="148" t="s">
        <v>195</v>
      </c>
      <c r="B37" s="148"/>
      <c r="C37" s="148"/>
      <c r="D37" s="10">
        <f>SUM(D34:D36)</f>
        <v>8</v>
      </c>
      <c r="E37" s="10">
        <f t="shared" ref="E37:M37" si="2">SUM(E34:E36)</f>
        <v>28</v>
      </c>
      <c r="F37" s="10">
        <f t="shared" si="2"/>
        <v>44</v>
      </c>
      <c r="G37" s="10">
        <f t="shared" si="2"/>
        <v>86</v>
      </c>
      <c r="H37" s="10">
        <f t="shared" si="2"/>
        <v>46</v>
      </c>
      <c r="I37" s="10">
        <f t="shared" si="2"/>
        <v>26</v>
      </c>
      <c r="J37" s="10">
        <f t="shared" si="2"/>
        <v>84</v>
      </c>
      <c r="K37" s="10">
        <f t="shared" si="2"/>
        <v>7</v>
      </c>
      <c r="L37" s="10">
        <f t="shared" si="2"/>
        <v>321</v>
      </c>
      <c r="M37" s="10">
        <f t="shared" si="2"/>
        <v>329</v>
      </c>
    </row>
    <row r="38" spans="1:13" ht="20.25" customHeight="1" x14ac:dyDescent="0.2">
      <c r="A38" s="166" t="s">
        <v>213</v>
      </c>
      <c r="B38" s="153" t="s">
        <v>133</v>
      </c>
      <c r="C38" s="10" t="s">
        <v>224</v>
      </c>
      <c r="D38" s="10">
        <v>1</v>
      </c>
      <c r="E38" s="10">
        <v>1</v>
      </c>
      <c r="F38" s="10"/>
      <c r="G38" s="10">
        <v>1</v>
      </c>
      <c r="H38" s="10"/>
      <c r="I38" s="10"/>
      <c r="J38" s="10">
        <v>1</v>
      </c>
      <c r="K38" s="10"/>
      <c r="L38" s="10">
        <f t="shared" si="0"/>
        <v>3</v>
      </c>
      <c r="M38" s="134">
        <f>D48+L48</f>
        <v>61</v>
      </c>
    </row>
    <row r="39" spans="1:13" ht="20.25" customHeight="1" x14ac:dyDescent="0.2">
      <c r="A39" s="170"/>
      <c r="B39" s="154"/>
      <c r="C39" s="10" t="s">
        <v>198</v>
      </c>
      <c r="D39" s="10"/>
      <c r="E39" s="10">
        <v>1</v>
      </c>
      <c r="F39" s="10">
        <v>2</v>
      </c>
      <c r="G39" s="10">
        <v>1</v>
      </c>
      <c r="H39" s="10"/>
      <c r="I39" s="10"/>
      <c r="J39" s="10">
        <v>1</v>
      </c>
      <c r="K39" s="10"/>
      <c r="L39" s="10">
        <f t="shared" si="0"/>
        <v>5</v>
      </c>
      <c r="M39" s="135"/>
    </row>
    <row r="40" spans="1:13" ht="20.25" customHeight="1" x14ac:dyDescent="0.2">
      <c r="A40" s="170"/>
      <c r="B40" s="154"/>
      <c r="C40" s="9" t="s">
        <v>225</v>
      </c>
      <c r="D40" s="10"/>
      <c r="E40" s="10">
        <v>1</v>
      </c>
      <c r="F40" s="10">
        <v>1</v>
      </c>
      <c r="G40" s="10">
        <v>2</v>
      </c>
      <c r="H40" s="10"/>
      <c r="I40" s="10">
        <v>1</v>
      </c>
      <c r="J40" s="10">
        <v>1</v>
      </c>
      <c r="K40" s="10"/>
      <c r="L40" s="10">
        <f t="shared" si="0"/>
        <v>6</v>
      </c>
      <c r="M40" s="135"/>
    </row>
    <row r="41" spans="1:13" ht="20.25" customHeight="1" x14ac:dyDescent="0.2">
      <c r="A41" s="163" t="s">
        <v>214</v>
      </c>
      <c r="B41" s="154"/>
      <c r="C41" s="10" t="s">
        <v>199</v>
      </c>
      <c r="D41" s="10"/>
      <c r="E41" s="10">
        <v>1</v>
      </c>
      <c r="F41" s="10">
        <v>2</v>
      </c>
      <c r="G41" s="10">
        <v>1</v>
      </c>
      <c r="H41" s="10">
        <v>2</v>
      </c>
      <c r="I41" s="10">
        <v>1</v>
      </c>
      <c r="J41" s="10">
        <v>1</v>
      </c>
      <c r="K41" s="10"/>
      <c r="L41" s="10">
        <f t="shared" si="0"/>
        <v>8</v>
      </c>
      <c r="M41" s="135"/>
    </row>
    <row r="42" spans="1:13" ht="20.25" customHeight="1" x14ac:dyDescent="0.2">
      <c r="A42" s="163"/>
      <c r="B42" s="154"/>
      <c r="C42" s="10" t="s">
        <v>230</v>
      </c>
      <c r="D42" s="10"/>
      <c r="E42" s="10">
        <v>1</v>
      </c>
      <c r="F42" s="10">
        <v>1</v>
      </c>
      <c r="G42" s="10">
        <v>2</v>
      </c>
      <c r="H42" s="10"/>
      <c r="I42" s="10"/>
      <c r="J42" s="10">
        <v>1</v>
      </c>
      <c r="K42" s="10"/>
      <c r="L42" s="10">
        <f t="shared" si="0"/>
        <v>5</v>
      </c>
      <c r="M42" s="135"/>
    </row>
    <row r="43" spans="1:13" ht="20.25" customHeight="1" x14ac:dyDescent="0.2">
      <c r="A43" s="163"/>
      <c r="B43" s="155"/>
      <c r="C43" s="10" t="s">
        <v>201</v>
      </c>
      <c r="D43" s="10">
        <f>SUM(D38:D42)</f>
        <v>1</v>
      </c>
      <c r="E43" s="10">
        <f t="shared" ref="E43:K43" si="3">SUM(E38:E42)</f>
        <v>5</v>
      </c>
      <c r="F43" s="10">
        <f t="shared" si="3"/>
        <v>6</v>
      </c>
      <c r="G43" s="10">
        <f t="shared" si="3"/>
        <v>7</v>
      </c>
      <c r="H43" s="10">
        <f t="shared" si="3"/>
        <v>2</v>
      </c>
      <c r="I43" s="10">
        <f t="shared" si="3"/>
        <v>2</v>
      </c>
      <c r="J43" s="10">
        <f t="shared" si="3"/>
        <v>5</v>
      </c>
      <c r="K43" s="10">
        <f t="shared" si="3"/>
        <v>0</v>
      </c>
      <c r="L43" s="10">
        <f>SUM(L38:L42)</f>
        <v>27</v>
      </c>
      <c r="M43" s="135"/>
    </row>
    <row r="44" spans="1:13" ht="20.25" customHeight="1" x14ac:dyDescent="0.2">
      <c r="A44" s="163"/>
      <c r="B44" s="156" t="s">
        <v>202</v>
      </c>
      <c r="C44" s="9" t="s">
        <v>142</v>
      </c>
      <c r="D44" s="10"/>
      <c r="E44" s="10"/>
      <c r="F44" s="10">
        <v>2</v>
      </c>
      <c r="G44" s="10">
        <v>1</v>
      </c>
      <c r="H44" s="10">
        <v>5</v>
      </c>
      <c r="I44" s="10">
        <v>1</v>
      </c>
      <c r="J44" s="10">
        <v>8</v>
      </c>
      <c r="K44" s="10"/>
      <c r="L44" s="10">
        <f t="shared" si="0"/>
        <v>17</v>
      </c>
      <c r="M44" s="135"/>
    </row>
    <row r="45" spans="1:13" ht="20.25" customHeight="1" x14ac:dyDescent="0.2">
      <c r="A45" s="163"/>
      <c r="B45" s="157"/>
      <c r="C45" s="9" t="s">
        <v>143</v>
      </c>
      <c r="D45" s="10"/>
      <c r="E45" s="10"/>
      <c r="F45" s="10"/>
      <c r="G45" s="10"/>
      <c r="H45" s="10"/>
      <c r="I45" s="10"/>
      <c r="J45" s="10"/>
      <c r="K45" s="10">
        <v>13</v>
      </c>
      <c r="L45" s="10">
        <f t="shared" si="0"/>
        <v>13</v>
      </c>
      <c r="M45" s="135"/>
    </row>
    <row r="46" spans="1:13" ht="20.25" customHeight="1" x14ac:dyDescent="0.2">
      <c r="A46" s="163"/>
      <c r="B46" s="157"/>
      <c r="C46" s="9" t="s">
        <v>144</v>
      </c>
      <c r="D46" s="10"/>
      <c r="E46" s="10">
        <v>1</v>
      </c>
      <c r="F46" s="10"/>
      <c r="G46" s="10">
        <v>1</v>
      </c>
      <c r="H46" s="10"/>
      <c r="I46" s="10"/>
      <c r="J46" s="10">
        <v>1</v>
      </c>
      <c r="K46" s="10"/>
      <c r="L46" s="10">
        <f t="shared" si="0"/>
        <v>3</v>
      </c>
      <c r="M46" s="135"/>
    </row>
    <row r="47" spans="1:13" ht="20.25" customHeight="1" x14ac:dyDescent="0.2">
      <c r="A47" s="163"/>
      <c r="B47" s="158"/>
      <c r="C47" s="9" t="s">
        <v>203</v>
      </c>
      <c r="D47" s="10">
        <f t="shared" ref="D47:L47" si="4">SUM(D44:D46)</f>
        <v>0</v>
      </c>
      <c r="E47" s="10">
        <f t="shared" si="4"/>
        <v>1</v>
      </c>
      <c r="F47" s="10">
        <f t="shared" si="4"/>
        <v>2</v>
      </c>
      <c r="G47" s="10">
        <f t="shared" si="4"/>
        <v>2</v>
      </c>
      <c r="H47" s="10">
        <f t="shared" si="4"/>
        <v>5</v>
      </c>
      <c r="I47" s="10">
        <f t="shared" si="4"/>
        <v>1</v>
      </c>
      <c r="J47" s="10">
        <f t="shared" si="4"/>
        <v>9</v>
      </c>
      <c r="K47" s="10">
        <f t="shared" si="4"/>
        <v>13</v>
      </c>
      <c r="L47" s="10">
        <f t="shared" si="4"/>
        <v>33</v>
      </c>
      <c r="M47" s="135"/>
    </row>
    <row r="48" spans="1:13" ht="20.25" customHeight="1" x14ac:dyDescent="0.2">
      <c r="A48" s="159" t="s">
        <v>204</v>
      </c>
      <c r="B48" s="160"/>
      <c r="C48" s="161"/>
      <c r="D48" s="10">
        <f t="shared" ref="D48:L48" si="5">D43+D47</f>
        <v>1</v>
      </c>
      <c r="E48" s="10">
        <f t="shared" si="5"/>
        <v>6</v>
      </c>
      <c r="F48" s="10">
        <f t="shared" si="5"/>
        <v>8</v>
      </c>
      <c r="G48" s="10">
        <f t="shared" si="5"/>
        <v>9</v>
      </c>
      <c r="H48" s="10">
        <f t="shared" si="5"/>
        <v>7</v>
      </c>
      <c r="I48" s="10">
        <f t="shared" si="5"/>
        <v>3</v>
      </c>
      <c r="J48" s="10">
        <f t="shared" si="5"/>
        <v>14</v>
      </c>
      <c r="K48" s="10">
        <f t="shared" si="5"/>
        <v>13</v>
      </c>
      <c r="L48" s="10">
        <f t="shared" si="5"/>
        <v>60</v>
      </c>
      <c r="M48" s="136"/>
    </row>
    <row r="49" spans="1:13" ht="20.25" customHeight="1" x14ac:dyDescent="0.2">
      <c r="A49" s="165" t="s">
        <v>205</v>
      </c>
      <c r="B49" s="144"/>
      <c r="C49" s="144"/>
      <c r="D49" s="10"/>
      <c r="E49" s="10">
        <v>1</v>
      </c>
      <c r="F49" s="10">
        <v>1</v>
      </c>
      <c r="G49" s="10"/>
      <c r="H49" s="10"/>
      <c r="I49" s="10"/>
      <c r="J49" s="10"/>
      <c r="K49" s="10"/>
      <c r="L49" s="10">
        <f>SUM(E49:K49)</f>
        <v>2</v>
      </c>
      <c r="M49" s="11">
        <f>D49+L49</f>
        <v>2</v>
      </c>
    </row>
    <row r="50" spans="1:13" ht="20.25" customHeight="1" x14ac:dyDescent="0.2">
      <c r="A50" s="144" t="s">
        <v>206</v>
      </c>
      <c r="B50" s="144"/>
      <c r="C50" s="144"/>
      <c r="D50" s="10"/>
      <c r="E50" s="10">
        <v>1</v>
      </c>
      <c r="F50" s="10"/>
      <c r="G50" s="10">
        <v>3</v>
      </c>
      <c r="H50" s="10"/>
      <c r="I50" s="10"/>
      <c r="J50" s="10">
        <v>1</v>
      </c>
      <c r="K50" s="10"/>
      <c r="L50" s="10">
        <f>SUM(E50:K50)</f>
        <v>5</v>
      </c>
      <c r="M50" s="11">
        <f>D50+L50</f>
        <v>5</v>
      </c>
    </row>
    <row r="51" spans="1:13" ht="20.25" customHeight="1" x14ac:dyDescent="0.2">
      <c r="A51" s="152" t="s">
        <v>207</v>
      </c>
      <c r="B51" s="144"/>
      <c r="C51" s="144"/>
      <c r="D51" s="10">
        <f>D37+D48+D49+D50</f>
        <v>9</v>
      </c>
      <c r="E51" s="10">
        <f t="shared" ref="E51:L51" si="6">E37+E48+E49+E50</f>
        <v>36</v>
      </c>
      <c r="F51" s="10">
        <f t="shared" si="6"/>
        <v>53</v>
      </c>
      <c r="G51" s="10">
        <f t="shared" si="6"/>
        <v>98</v>
      </c>
      <c r="H51" s="10">
        <f t="shared" si="6"/>
        <v>53</v>
      </c>
      <c r="I51" s="10">
        <f t="shared" si="6"/>
        <v>29</v>
      </c>
      <c r="J51" s="10">
        <f t="shared" si="6"/>
        <v>99</v>
      </c>
      <c r="K51" s="10">
        <f t="shared" si="6"/>
        <v>20</v>
      </c>
      <c r="L51" s="10">
        <f t="shared" si="6"/>
        <v>388</v>
      </c>
      <c r="M51" s="10">
        <f>M37+M38+M49+M50</f>
        <v>397</v>
      </c>
    </row>
    <row r="52" spans="1:13" ht="20.25" customHeight="1" x14ac:dyDescent="0.2">
      <c r="A52" s="17"/>
      <c r="B52" s="17"/>
      <c r="C52" s="18"/>
      <c r="D52" s="17"/>
      <c r="E52" s="17"/>
      <c r="F52" s="19" t="s">
        <v>227</v>
      </c>
      <c r="G52" s="19"/>
      <c r="H52" s="19"/>
      <c r="I52" s="19"/>
      <c r="J52" s="19"/>
      <c r="K52" s="19"/>
      <c r="L52" s="19"/>
      <c r="M52" s="19"/>
    </row>
    <row r="53" spans="1:13" ht="21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21.75" customHeight="1" x14ac:dyDescent="0.2"/>
    <row r="55" spans="1:13" ht="21" customHeight="1" x14ac:dyDescent="0.2"/>
    <row r="56" spans="1:13" ht="21" customHeight="1" x14ac:dyDescent="0.2"/>
    <row r="57" spans="1:13" ht="21" customHeight="1" x14ac:dyDescent="0.2"/>
    <row r="58" spans="1:13" ht="21" customHeight="1" x14ac:dyDescent="0.2"/>
    <row r="59" spans="1:13" ht="21" customHeight="1" x14ac:dyDescent="0.2"/>
    <row r="60" spans="1:13" ht="21" customHeight="1" x14ac:dyDescent="0.2"/>
  </sheetData>
  <mergeCells count="26">
    <mergeCell ref="B2:C2"/>
    <mergeCell ref="A3:A6"/>
    <mergeCell ref="B3:B8"/>
    <mergeCell ref="M3:M8"/>
    <mergeCell ref="A8:A32"/>
    <mergeCell ref="B9:B15"/>
    <mergeCell ref="M9:M15"/>
    <mergeCell ref="B16:B23"/>
    <mergeCell ref="M16:M23"/>
    <mergeCell ref="B24:B27"/>
    <mergeCell ref="M38:M48"/>
    <mergeCell ref="A41:A47"/>
    <mergeCell ref="B44:B47"/>
    <mergeCell ref="A48:C48"/>
    <mergeCell ref="M24:M27"/>
    <mergeCell ref="B28:B32"/>
    <mergeCell ref="M28:M32"/>
    <mergeCell ref="A34:C34"/>
    <mergeCell ref="A35:C35"/>
    <mergeCell ref="A36:C36"/>
    <mergeCell ref="A49:C49"/>
    <mergeCell ref="A50:C50"/>
    <mergeCell ref="A51:C51"/>
    <mergeCell ref="A37:C37"/>
    <mergeCell ref="A38:A40"/>
    <mergeCell ref="B38:B43"/>
  </mergeCells>
  <phoneticPr fontId="2"/>
  <pageMargins left="0.7" right="0.38333333333333336" top="0.6" bottom="0.34041666666666665" header="0.9055118110236221" footer="0.31496062992125984"/>
  <pageSetup paperSize="9" scale="76" orientation="portrait" r:id="rId1"/>
  <headerFooter alignWithMargins="0">
    <oddFooter xml:space="preserve">&amp;C&amp;28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workbookViewId="0">
      <selection activeCell="C40" sqref="C40"/>
    </sheetView>
  </sheetViews>
  <sheetFormatPr defaultRowHeight="21" x14ac:dyDescent="0.2"/>
  <cols>
    <col min="1" max="2" width="4.875" style="1" customWidth="1"/>
    <col min="3" max="3" width="22" style="1" bestFit="1" customWidth="1"/>
    <col min="4" max="11" width="5.25" style="1" customWidth="1"/>
    <col min="12" max="13" width="5.25" style="2" customWidth="1"/>
    <col min="14" max="16384" width="9" style="1"/>
  </cols>
  <sheetData>
    <row r="1" spans="1:13" x14ac:dyDescent="0.2">
      <c r="A1" s="4" t="s">
        <v>169</v>
      </c>
    </row>
    <row r="2" spans="1:13" ht="51" customHeight="1" x14ac:dyDescent="0.2">
      <c r="A2" s="8" t="s">
        <v>3</v>
      </c>
      <c r="B2" s="141" t="s">
        <v>170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209</v>
      </c>
      <c r="K2" s="7" t="s">
        <v>174</v>
      </c>
      <c r="L2" s="7" t="s">
        <v>13</v>
      </c>
      <c r="M2" s="7" t="s">
        <v>14</v>
      </c>
    </row>
    <row r="3" spans="1:13" ht="21.95" customHeight="1" x14ac:dyDescent="0.2">
      <c r="A3" s="166" t="s">
        <v>210</v>
      </c>
      <c r="B3" s="143" t="s">
        <v>176</v>
      </c>
      <c r="C3" s="9" t="s">
        <v>151</v>
      </c>
      <c r="D3" s="10">
        <v>1</v>
      </c>
      <c r="E3" s="10">
        <v>1</v>
      </c>
      <c r="F3" s="10">
        <v>2</v>
      </c>
      <c r="G3" s="10">
        <v>3</v>
      </c>
      <c r="H3" s="10"/>
      <c r="I3" s="10">
        <v>5</v>
      </c>
      <c r="J3" s="10">
        <v>1</v>
      </c>
      <c r="K3" s="10"/>
      <c r="L3" s="10">
        <f>SUM(E3:K3)</f>
        <v>12</v>
      </c>
      <c r="M3" s="140">
        <f>SUM(D3:D8)+SUM(L3:L8)</f>
        <v>45</v>
      </c>
    </row>
    <row r="4" spans="1:13" ht="21.95" customHeight="1" x14ac:dyDescent="0.2">
      <c r="A4" s="170"/>
      <c r="B4" s="143"/>
      <c r="C4" s="9" t="s">
        <v>231</v>
      </c>
      <c r="D4" s="10"/>
      <c r="E4" s="10">
        <v>1</v>
      </c>
      <c r="F4" s="10"/>
      <c r="G4" s="10">
        <v>2</v>
      </c>
      <c r="H4" s="10">
        <v>1</v>
      </c>
      <c r="I4" s="10"/>
      <c r="J4" s="10"/>
      <c r="K4" s="10"/>
      <c r="L4" s="10">
        <f t="shared" ref="L4:L31" si="0">SUM(E4:K4)</f>
        <v>4</v>
      </c>
      <c r="M4" s="140"/>
    </row>
    <row r="5" spans="1:13" ht="21.95" customHeight="1" x14ac:dyDescent="0.2">
      <c r="A5" s="170"/>
      <c r="B5" s="143"/>
      <c r="C5" s="9" t="s">
        <v>84</v>
      </c>
      <c r="D5" s="10"/>
      <c r="E5" s="10">
        <v>1</v>
      </c>
      <c r="F5" s="10">
        <v>1</v>
      </c>
      <c r="G5" s="10">
        <v>4</v>
      </c>
      <c r="H5" s="10">
        <v>2</v>
      </c>
      <c r="I5" s="10">
        <v>2</v>
      </c>
      <c r="J5" s="10">
        <v>5</v>
      </c>
      <c r="K5" s="10"/>
      <c r="L5" s="10">
        <f t="shared" si="0"/>
        <v>15</v>
      </c>
      <c r="M5" s="144"/>
    </row>
    <row r="6" spans="1:13" ht="21.95" customHeight="1" x14ac:dyDescent="0.2">
      <c r="A6" s="170"/>
      <c r="B6" s="143"/>
      <c r="C6" s="9" t="s">
        <v>216</v>
      </c>
      <c r="D6" s="10"/>
      <c r="E6" s="10">
        <v>1</v>
      </c>
      <c r="F6" s="10">
        <v>1</v>
      </c>
      <c r="G6" s="10">
        <v>1</v>
      </c>
      <c r="H6" s="10"/>
      <c r="I6" s="10">
        <v>1</v>
      </c>
      <c r="J6" s="10">
        <v>1</v>
      </c>
      <c r="K6" s="10"/>
      <c r="L6" s="10">
        <f t="shared" si="0"/>
        <v>5</v>
      </c>
      <c r="M6" s="144"/>
    </row>
    <row r="7" spans="1:13" ht="21.95" customHeight="1" x14ac:dyDescent="0.2">
      <c r="A7" s="170"/>
      <c r="B7" s="143"/>
      <c r="C7" s="12" t="s">
        <v>217</v>
      </c>
      <c r="D7" s="10"/>
      <c r="E7" s="10">
        <v>1</v>
      </c>
      <c r="F7" s="10">
        <v>1</v>
      </c>
      <c r="G7" s="10">
        <v>1</v>
      </c>
      <c r="H7" s="10"/>
      <c r="I7" s="10"/>
      <c r="J7" s="10"/>
      <c r="K7" s="10"/>
      <c r="L7" s="10">
        <f t="shared" si="0"/>
        <v>3</v>
      </c>
      <c r="M7" s="144"/>
    </row>
    <row r="8" spans="1:13" ht="21.95" customHeight="1" x14ac:dyDescent="0.2">
      <c r="A8" s="163" t="s">
        <v>212</v>
      </c>
      <c r="B8" s="143"/>
      <c r="C8" s="9" t="s">
        <v>89</v>
      </c>
      <c r="D8" s="10"/>
      <c r="E8" s="10">
        <v>1</v>
      </c>
      <c r="F8" s="10">
        <v>1</v>
      </c>
      <c r="G8" s="10">
        <v>2</v>
      </c>
      <c r="H8" s="10"/>
      <c r="I8" s="10"/>
      <c r="J8" s="10">
        <v>1</v>
      </c>
      <c r="K8" s="10"/>
      <c r="L8" s="10">
        <f t="shared" si="0"/>
        <v>5</v>
      </c>
      <c r="M8" s="144"/>
    </row>
    <row r="9" spans="1:13" ht="21.95" customHeight="1" x14ac:dyDescent="0.2">
      <c r="A9" s="169"/>
      <c r="B9" s="143" t="s">
        <v>91</v>
      </c>
      <c r="C9" s="9" t="s">
        <v>232</v>
      </c>
      <c r="D9" s="10">
        <v>1</v>
      </c>
      <c r="E9" s="10">
        <v>1</v>
      </c>
      <c r="F9" s="10">
        <v>1</v>
      </c>
      <c r="G9" s="10">
        <v>3</v>
      </c>
      <c r="H9" s="10"/>
      <c r="I9" s="10">
        <v>1</v>
      </c>
      <c r="J9" s="10">
        <v>1</v>
      </c>
      <c r="K9" s="10"/>
      <c r="L9" s="10">
        <f t="shared" si="0"/>
        <v>7</v>
      </c>
      <c r="M9" s="140">
        <f>SUM(D9:D14)+SUM(L9:L14)</f>
        <v>61</v>
      </c>
    </row>
    <row r="10" spans="1:13" ht="21.95" customHeight="1" x14ac:dyDescent="0.2">
      <c r="A10" s="169"/>
      <c r="B10" s="144"/>
      <c r="C10" s="9" t="s">
        <v>220</v>
      </c>
      <c r="D10" s="10"/>
      <c r="E10" s="10">
        <v>1</v>
      </c>
      <c r="F10" s="10"/>
      <c r="G10" s="10">
        <v>3</v>
      </c>
      <c r="H10" s="10"/>
      <c r="I10" s="10"/>
      <c r="J10" s="10">
        <v>2</v>
      </c>
      <c r="K10" s="10"/>
      <c r="L10" s="10">
        <f t="shared" si="0"/>
        <v>6</v>
      </c>
      <c r="M10" s="140"/>
    </row>
    <row r="11" spans="1:13" ht="21.95" customHeight="1" x14ac:dyDescent="0.2">
      <c r="A11" s="169"/>
      <c r="B11" s="144"/>
      <c r="C11" s="9" t="s">
        <v>180</v>
      </c>
      <c r="D11" s="10"/>
      <c r="E11" s="10">
        <v>1</v>
      </c>
      <c r="F11" s="10">
        <v>2</v>
      </c>
      <c r="G11" s="10">
        <v>3</v>
      </c>
      <c r="H11" s="10"/>
      <c r="I11" s="10"/>
      <c r="J11" s="10"/>
      <c r="K11" s="10">
        <v>1</v>
      </c>
      <c r="L11" s="10">
        <f t="shared" si="0"/>
        <v>7</v>
      </c>
      <c r="M11" s="140"/>
    </row>
    <row r="12" spans="1:13" ht="21.95" customHeight="1" x14ac:dyDescent="0.2">
      <c r="A12" s="169"/>
      <c r="B12" s="144"/>
      <c r="C12" s="9" t="s">
        <v>233</v>
      </c>
      <c r="D12" s="10">
        <v>1</v>
      </c>
      <c r="E12" s="10">
        <v>1</v>
      </c>
      <c r="F12" s="10">
        <v>1</v>
      </c>
      <c r="G12" s="10">
        <v>2</v>
      </c>
      <c r="H12" s="10">
        <v>2</v>
      </c>
      <c r="I12" s="10">
        <v>1</v>
      </c>
      <c r="J12" s="10">
        <v>2</v>
      </c>
      <c r="K12" s="10"/>
      <c r="L12" s="10">
        <f t="shared" si="0"/>
        <v>9</v>
      </c>
      <c r="M12" s="140"/>
    </row>
    <row r="13" spans="1:13" ht="21.95" customHeight="1" x14ac:dyDescent="0.2">
      <c r="A13" s="169"/>
      <c r="B13" s="144"/>
      <c r="C13" s="9" t="s">
        <v>182</v>
      </c>
      <c r="D13" s="10"/>
      <c r="E13" s="10">
        <v>1</v>
      </c>
      <c r="F13" s="10">
        <v>2</v>
      </c>
      <c r="G13" s="10">
        <v>3</v>
      </c>
      <c r="H13" s="10">
        <v>2</v>
      </c>
      <c r="I13" s="10">
        <v>2</v>
      </c>
      <c r="J13" s="10">
        <v>7</v>
      </c>
      <c r="K13" s="10"/>
      <c r="L13" s="10">
        <f t="shared" si="0"/>
        <v>17</v>
      </c>
      <c r="M13" s="140"/>
    </row>
    <row r="14" spans="1:13" ht="21.95" customHeight="1" x14ac:dyDescent="0.2">
      <c r="A14" s="169"/>
      <c r="B14" s="144"/>
      <c r="C14" s="9" t="s">
        <v>183</v>
      </c>
      <c r="D14" s="10"/>
      <c r="E14" s="10">
        <v>1</v>
      </c>
      <c r="F14" s="10">
        <v>2</v>
      </c>
      <c r="G14" s="10">
        <v>5</v>
      </c>
      <c r="H14" s="10">
        <v>1</v>
      </c>
      <c r="I14" s="10">
        <v>1</v>
      </c>
      <c r="J14" s="10">
        <v>3</v>
      </c>
      <c r="K14" s="10"/>
      <c r="L14" s="10">
        <f t="shared" si="0"/>
        <v>13</v>
      </c>
      <c r="M14" s="140"/>
    </row>
    <row r="15" spans="1:13" ht="21.95" customHeight="1" x14ac:dyDescent="0.2">
      <c r="A15" s="169"/>
      <c r="B15" s="143" t="s">
        <v>184</v>
      </c>
      <c r="C15" s="9" t="s">
        <v>185</v>
      </c>
      <c r="D15" s="10">
        <v>1</v>
      </c>
      <c r="E15" s="10">
        <v>1</v>
      </c>
      <c r="F15" s="10">
        <v>3</v>
      </c>
      <c r="G15" s="10">
        <v>1</v>
      </c>
      <c r="H15" s="10">
        <v>2</v>
      </c>
      <c r="I15" s="10">
        <v>1</v>
      </c>
      <c r="J15" s="10">
        <v>3</v>
      </c>
      <c r="K15" s="10"/>
      <c r="L15" s="10">
        <f t="shared" si="0"/>
        <v>11</v>
      </c>
      <c r="M15" s="140">
        <f>SUM(D15:D21)+SUM(L15:L21)</f>
        <v>109</v>
      </c>
    </row>
    <row r="16" spans="1:13" ht="21.95" customHeight="1" x14ac:dyDescent="0.2">
      <c r="A16" s="169"/>
      <c r="B16" s="143"/>
      <c r="C16" s="9" t="s">
        <v>186</v>
      </c>
      <c r="D16" s="10"/>
      <c r="E16" s="10">
        <v>1</v>
      </c>
      <c r="F16" s="10">
        <v>3</v>
      </c>
      <c r="G16" s="10">
        <v>4</v>
      </c>
      <c r="H16" s="10">
        <v>2</v>
      </c>
      <c r="I16" s="10">
        <v>2</v>
      </c>
      <c r="J16" s="10">
        <v>2</v>
      </c>
      <c r="K16" s="10"/>
      <c r="L16" s="10">
        <f t="shared" si="0"/>
        <v>14</v>
      </c>
      <c r="M16" s="140"/>
    </row>
    <row r="17" spans="1:13" ht="21.95" customHeight="1" x14ac:dyDescent="0.2">
      <c r="A17" s="169"/>
      <c r="B17" s="143"/>
      <c r="C17" s="9" t="s">
        <v>221</v>
      </c>
      <c r="D17" s="10"/>
      <c r="E17" s="10">
        <v>1</v>
      </c>
      <c r="F17" s="10">
        <v>3</v>
      </c>
      <c r="G17" s="10">
        <v>3</v>
      </c>
      <c r="H17" s="10">
        <v>3</v>
      </c>
      <c r="I17" s="10">
        <v>1</v>
      </c>
      <c r="J17" s="10"/>
      <c r="K17" s="10"/>
      <c r="L17" s="10">
        <f t="shared" si="0"/>
        <v>11</v>
      </c>
      <c r="M17" s="140"/>
    </row>
    <row r="18" spans="1:13" ht="21.95" customHeight="1" x14ac:dyDescent="0.2">
      <c r="A18" s="169"/>
      <c r="B18" s="143"/>
      <c r="C18" s="9" t="s">
        <v>106</v>
      </c>
      <c r="D18" s="10"/>
      <c r="E18" s="10"/>
      <c r="F18" s="10">
        <v>1</v>
      </c>
      <c r="G18" s="10"/>
      <c r="H18" s="10">
        <v>1</v>
      </c>
      <c r="I18" s="10"/>
      <c r="J18" s="10"/>
      <c r="K18" s="10"/>
      <c r="L18" s="10">
        <f t="shared" si="0"/>
        <v>2</v>
      </c>
      <c r="M18" s="140"/>
    </row>
    <row r="19" spans="1:13" ht="21.95" customHeight="1" x14ac:dyDescent="0.2">
      <c r="A19" s="169"/>
      <c r="B19" s="143"/>
      <c r="C19" s="9" t="s">
        <v>110</v>
      </c>
      <c r="D19" s="10"/>
      <c r="E19" s="10"/>
      <c r="F19" s="10">
        <v>5</v>
      </c>
      <c r="G19" s="10">
        <v>1</v>
      </c>
      <c r="H19" s="10">
        <v>11</v>
      </c>
      <c r="I19" s="10">
        <v>3</v>
      </c>
      <c r="J19" s="10">
        <v>24</v>
      </c>
      <c r="K19" s="10">
        <v>1</v>
      </c>
      <c r="L19" s="10">
        <f t="shared" si="0"/>
        <v>45</v>
      </c>
      <c r="M19" s="140"/>
    </row>
    <row r="20" spans="1:13" ht="21.95" customHeight="1" x14ac:dyDescent="0.2">
      <c r="A20" s="169"/>
      <c r="B20" s="143"/>
      <c r="C20" s="9" t="s">
        <v>222</v>
      </c>
      <c r="D20" s="10"/>
      <c r="E20" s="10">
        <v>1</v>
      </c>
      <c r="F20" s="10">
        <v>2</v>
      </c>
      <c r="G20" s="10">
        <v>7</v>
      </c>
      <c r="H20" s="10">
        <v>1</v>
      </c>
      <c r="I20" s="10">
        <v>1</v>
      </c>
      <c r="J20" s="10">
        <v>4</v>
      </c>
      <c r="K20" s="10"/>
      <c r="L20" s="10">
        <f t="shared" si="0"/>
        <v>16</v>
      </c>
      <c r="M20" s="140"/>
    </row>
    <row r="21" spans="1:13" ht="21.95" customHeight="1" x14ac:dyDescent="0.2">
      <c r="A21" s="169"/>
      <c r="B21" s="143"/>
      <c r="C21" s="9" t="s">
        <v>112</v>
      </c>
      <c r="D21" s="10"/>
      <c r="E21" s="10">
        <v>1</v>
      </c>
      <c r="F21" s="10">
        <v>1</v>
      </c>
      <c r="G21" s="10">
        <v>2</v>
      </c>
      <c r="H21" s="10"/>
      <c r="I21" s="10">
        <v>4</v>
      </c>
      <c r="J21" s="10">
        <v>1</v>
      </c>
      <c r="K21" s="10"/>
      <c r="L21" s="10">
        <f t="shared" si="0"/>
        <v>9</v>
      </c>
      <c r="M21" s="140"/>
    </row>
    <row r="22" spans="1:13" ht="21.95" customHeight="1" x14ac:dyDescent="0.2">
      <c r="A22" s="169"/>
      <c r="B22" s="137" t="s">
        <v>114</v>
      </c>
      <c r="C22" s="9" t="s">
        <v>162</v>
      </c>
      <c r="D22" s="10">
        <v>1</v>
      </c>
      <c r="E22" s="10">
        <v>2</v>
      </c>
      <c r="F22" s="10">
        <v>2</v>
      </c>
      <c r="G22" s="10">
        <v>4</v>
      </c>
      <c r="H22" s="10"/>
      <c r="I22" s="10">
        <v>1</v>
      </c>
      <c r="J22" s="10">
        <v>4</v>
      </c>
      <c r="K22" s="10"/>
      <c r="L22" s="10">
        <f t="shared" si="0"/>
        <v>13</v>
      </c>
      <c r="M22" s="140">
        <f>SUM(D22:D25)+SUM(L22:L25)</f>
        <v>34</v>
      </c>
    </row>
    <row r="23" spans="1:13" ht="21.95" customHeight="1" x14ac:dyDescent="0.2">
      <c r="A23" s="169"/>
      <c r="B23" s="138"/>
      <c r="C23" s="9" t="s">
        <v>117</v>
      </c>
      <c r="D23" s="10"/>
      <c r="E23" s="10">
        <v>1</v>
      </c>
      <c r="F23" s="10">
        <v>2</v>
      </c>
      <c r="G23" s="10">
        <v>3</v>
      </c>
      <c r="H23" s="10">
        <v>4</v>
      </c>
      <c r="I23" s="10"/>
      <c r="J23" s="10">
        <v>3</v>
      </c>
      <c r="K23" s="10"/>
      <c r="L23" s="10">
        <f t="shared" si="0"/>
        <v>13</v>
      </c>
      <c r="M23" s="140"/>
    </row>
    <row r="24" spans="1:13" ht="21.95" customHeight="1" x14ac:dyDescent="0.2">
      <c r="A24" s="169"/>
      <c r="B24" s="138"/>
      <c r="C24" s="24" t="s">
        <v>118</v>
      </c>
      <c r="D24" s="10"/>
      <c r="E24" s="10"/>
      <c r="F24" s="10">
        <v>1</v>
      </c>
      <c r="G24" s="10"/>
      <c r="H24" s="10"/>
      <c r="I24" s="10"/>
      <c r="J24" s="10"/>
      <c r="K24" s="10"/>
      <c r="L24" s="10">
        <f t="shared" si="0"/>
        <v>1</v>
      </c>
      <c r="M24" s="140"/>
    </row>
    <row r="25" spans="1:13" ht="21.95" customHeight="1" x14ac:dyDescent="0.2">
      <c r="A25" s="169"/>
      <c r="B25" s="139"/>
      <c r="C25" s="9" t="s">
        <v>223</v>
      </c>
      <c r="D25" s="10"/>
      <c r="E25" s="10">
        <v>1</v>
      </c>
      <c r="F25" s="10">
        <v>1</v>
      </c>
      <c r="G25" s="10">
        <v>2</v>
      </c>
      <c r="H25" s="10"/>
      <c r="I25" s="10">
        <v>1</v>
      </c>
      <c r="J25" s="10">
        <v>1</v>
      </c>
      <c r="K25" s="10"/>
      <c r="L25" s="10">
        <f t="shared" si="0"/>
        <v>6</v>
      </c>
      <c r="M25" s="140"/>
    </row>
    <row r="26" spans="1:13" ht="21.95" customHeight="1" x14ac:dyDescent="0.2">
      <c r="A26" s="169"/>
      <c r="B26" s="143" t="s">
        <v>121</v>
      </c>
      <c r="C26" s="9" t="s">
        <v>189</v>
      </c>
      <c r="D26" s="10">
        <v>1</v>
      </c>
      <c r="E26" s="10">
        <v>1</v>
      </c>
      <c r="F26" s="10">
        <v>3</v>
      </c>
      <c r="G26" s="10">
        <v>3</v>
      </c>
      <c r="H26" s="10">
        <v>3</v>
      </c>
      <c r="I26" s="10">
        <v>1</v>
      </c>
      <c r="J26" s="10">
        <v>6</v>
      </c>
      <c r="K26" s="10">
        <v>4</v>
      </c>
      <c r="L26" s="10">
        <f t="shared" si="0"/>
        <v>21</v>
      </c>
      <c r="M26" s="140">
        <f>SUM(D26:D30)+SUM(L26:L30)</f>
        <v>66</v>
      </c>
    </row>
    <row r="27" spans="1:13" ht="21.95" customHeight="1" x14ac:dyDescent="0.2">
      <c r="A27" s="169"/>
      <c r="B27" s="143"/>
      <c r="C27" s="9" t="s">
        <v>190</v>
      </c>
      <c r="D27" s="10"/>
      <c r="E27" s="10">
        <v>1</v>
      </c>
      <c r="F27" s="10">
        <v>1</v>
      </c>
      <c r="G27" s="10">
        <v>5</v>
      </c>
      <c r="H27" s="10">
        <v>1</v>
      </c>
      <c r="I27" s="10">
        <v>1</v>
      </c>
      <c r="J27" s="10">
        <v>1</v>
      </c>
      <c r="K27" s="10">
        <v>2</v>
      </c>
      <c r="L27" s="10">
        <f t="shared" si="0"/>
        <v>12</v>
      </c>
      <c r="M27" s="140"/>
    </row>
    <row r="28" spans="1:13" ht="21.95" customHeight="1" x14ac:dyDescent="0.2">
      <c r="A28" s="169"/>
      <c r="B28" s="143"/>
      <c r="C28" s="13" t="s">
        <v>165</v>
      </c>
      <c r="D28" s="10"/>
      <c r="E28" s="10">
        <v>1</v>
      </c>
      <c r="F28" s="10">
        <v>1</v>
      </c>
      <c r="G28" s="10">
        <v>2</v>
      </c>
      <c r="H28" s="10">
        <v>1</v>
      </c>
      <c r="I28" s="10"/>
      <c r="J28" s="10">
        <v>3</v>
      </c>
      <c r="K28" s="10"/>
      <c r="L28" s="10">
        <f t="shared" si="0"/>
        <v>8</v>
      </c>
      <c r="M28" s="140"/>
    </row>
    <row r="29" spans="1:13" ht="21.95" customHeight="1" x14ac:dyDescent="0.2">
      <c r="A29" s="169"/>
      <c r="B29" s="143"/>
      <c r="C29" s="9" t="s">
        <v>228</v>
      </c>
      <c r="D29" s="10"/>
      <c r="E29" s="10">
        <v>1</v>
      </c>
      <c r="F29" s="10">
        <v>2</v>
      </c>
      <c r="G29" s="10">
        <v>4</v>
      </c>
      <c r="H29" s="10">
        <v>3</v>
      </c>
      <c r="I29" s="10"/>
      <c r="J29" s="10">
        <v>1</v>
      </c>
      <c r="K29" s="10"/>
      <c r="L29" s="10">
        <f t="shared" si="0"/>
        <v>11</v>
      </c>
      <c r="M29" s="140"/>
    </row>
    <row r="30" spans="1:13" ht="21.95" customHeight="1" x14ac:dyDescent="0.2">
      <c r="A30" s="169"/>
      <c r="B30" s="143"/>
      <c r="C30" s="9" t="s">
        <v>229</v>
      </c>
      <c r="D30" s="10"/>
      <c r="E30" s="10">
        <v>1</v>
      </c>
      <c r="F30" s="10">
        <v>3</v>
      </c>
      <c r="G30" s="10">
        <v>3</v>
      </c>
      <c r="H30" s="10">
        <v>1</v>
      </c>
      <c r="I30" s="10">
        <v>1</v>
      </c>
      <c r="J30" s="10">
        <v>4</v>
      </c>
      <c r="K30" s="10"/>
      <c r="L30" s="10">
        <f t="shared" si="0"/>
        <v>13</v>
      </c>
      <c r="M30" s="140"/>
    </row>
    <row r="31" spans="1:13" ht="21.95" customHeight="1" x14ac:dyDescent="0.2">
      <c r="A31" s="21"/>
      <c r="B31" s="21" t="s">
        <v>126</v>
      </c>
      <c r="C31" s="25"/>
      <c r="D31" s="10">
        <v>1</v>
      </c>
      <c r="E31" s="10"/>
      <c r="F31" s="10">
        <v>1</v>
      </c>
      <c r="G31" s="10">
        <v>1</v>
      </c>
      <c r="H31" s="10"/>
      <c r="I31" s="10"/>
      <c r="J31" s="10"/>
      <c r="K31" s="10"/>
      <c r="L31" s="10">
        <f t="shared" si="0"/>
        <v>2</v>
      </c>
      <c r="M31" s="11">
        <f>D31+SUM(L31)</f>
        <v>3</v>
      </c>
    </row>
    <row r="32" spans="1:13" ht="21.95" customHeight="1" x14ac:dyDescent="0.2">
      <c r="A32" s="145" t="s">
        <v>192</v>
      </c>
      <c r="B32" s="146"/>
      <c r="C32" s="147"/>
      <c r="D32" s="10">
        <f>SUM(D3:D31)</f>
        <v>7</v>
      </c>
      <c r="E32" s="10">
        <f t="shared" ref="E32:K32" si="1">SUM(E3:E31)</f>
        <v>26</v>
      </c>
      <c r="F32" s="10">
        <f t="shared" si="1"/>
        <v>49</v>
      </c>
      <c r="G32" s="10">
        <f t="shared" si="1"/>
        <v>77</v>
      </c>
      <c r="H32" s="10">
        <f t="shared" si="1"/>
        <v>41</v>
      </c>
      <c r="I32" s="10">
        <f t="shared" si="1"/>
        <v>30</v>
      </c>
      <c r="J32" s="10">
        <f t="shared" si="1"/>
        <v>80</v>
      </c>
      <c r="K32" s="10">
        <f t="shared" si="1"/>
        <v>8</v>
      </c>
      <c r="L32" s="10">
        <f>SUM(E32:K32)</f>
        <v>311</v>
      </c>
      <c r="M32" s="11">
        <f>D32+SUM(L32)</f>
        <v>318</v>
      </c>
    </row>
    <row r="33" spans="1:13" ht="21.95" customHeight="1" x14ac:dyDescent="0.2">
      <c r="A33" s="148" t="s">
        <v>193</v>
      </c>
      <c r="B33" s="148"/>
      <c r="C33" s="148"/>
      <c r="D33" s="10">
        <v>1</v>
      </c>
      <c r="E33" s="10">
        <v>1</v>
      </c>
      <c r="F33" s="10">
        <v>1</v>
      </c>
      <c r="G33" s="10">
        <v>1</v>
      </c>
      <c r="H33" s="10">
        <v>1</v>
      </c>
      <c r="I33" s="10"/>
      <c r="J33" s="10"/>
      <c r="K33" s="10"/>
      <c r="L33" s="10">
        <f t="shared" ref="L33:L49" si="2">SUM(E33:K33)</f>
        <v>4</v>
      </c>
      <c r="M33" s="11">
        <f>D33+SUM(L33)</f>
        <v>5</v>
      </c>
    </row>
    <row r="34" spans="1:13" ht="21.95" customHeight="1" x14ac:dyDescent="0.2">
      <c r="A34" s="148" t="s">
        <v>194</v>
      </c>
      <c r="B34" s="148"/>
      <c r="C34" s="148"/>
      <c r="D34" s="10"/>
      <c r="E34" s="10">
        <v>1</v>
      </c>
      <c r="F34" s="10">
        <v>1</v>
      </c>
      <c r="G34" s="10">
        <v>1</v>
      </c>
      <c r="H34" s="10"/>
      <c r="I34" s="10"/>
      <c r="J34" s="10"/>
      <c r="K34" s="10"/>
      <c r="L34" s="10">
        <f t="shared" si="2"/>
        <v>3</v>
      </c>
      <c r="M34" s="11">
        <f>D34+SUM(L34)</f>
        <v>3</v>
      </c>
    </row>
    <row r="35" spans="1:13" ht="21.95" customHeight="1" x14ac:dyDescent="0.2">
      <c r="A35" s="148" t="s">
        <v>195</v>
      </c>
      <c r="B35" s="148"/>
      <c r="C35" s="148"/>
      <c r="D35" s="10">
        <f>SUM(D32:D34)</f>
        <v>8</v>
      </c>
      <c r="E35" s="10">
        <f t="shared" ref="E35:K35" si="3">SUM(E32:E34)</f>
        <v>28</v>
      </c>
      <c r="F35" s="10">
        <f t="shared" si="3"/>
        <v>51</v>
      </c>
      <c r="G35" s="10">
        <f t="shared" si="3"/>
        <v>79</v>
      </c>
      <c r="H35" s="10">
        <f t="shared" si="3"/>
        <v>42</v>
      </c>
      <c r="I35" s="10">
        <f t="shared" si="3"/>
        <v>30</v>
      </c>
      <c r="J35" s="10">
        <f t="shared" si="3"/>
        <v>80</v>
      </c>
      <c r="K35" s="10">
        <f t="shared" si="3"/>
        <v>8</v>
      </c>
      <c r="L35" s="10">
        <f t="shared" si="2"/>
        <v>318</v>
      </c>
      <c r="M35" s="11">
        <f>D35+SUM(L35)</f>
        <v>326</v>
      </c>
    </row>
    <row r="36" spans="1:13" ht="30" customHeight="1" x14ac:dyDescent="0.2">
      <c r="A36" s="166" t="s">
        <v>213</v>
      </c>
      <c r="B36" s="153" t="s">
        <v>133</v>
      </c>
      <c r="C36" s="10" t="s">
        <v>224</v>
      </c>
      <c r="D36" s="10">
        <v>1</v>
      </c>
      <c r="E36" s="10"/>
      <c r="F36" s="10">
        <v>1</v>
      </c>
      <c r="G36" s="10">
        <v>2</v>
      </c>
      <c r="H36" s="10"/>
      <c r="I36" s="10"/>
      <c r="J36" s="10"/>
      <c r="K36" s="10"/>
      <c r="L36" s="10">
        <f t="shared" si="2"/>
        <v>3</v>
      </c>
      <c r="M36" s="134">
        <f>D46+SUM(L46)</f>
        <v>66</v>
      </c>
    </row>
    <row r="37" spans="1:13" ht="30" customHeight="1" x14ac:dyDescent="0.2">
      <c r="A37" s="170"/>
      <c r="B37" s="154"/>
      <c r="C37" s="10" t="s">
        <v>198</v>
      </c>
      <c r="D37" s="10"/>
      <c r="E37" s="10">
        <v>1</v>
      </c>
      <c r="F37" s="10">
        <v>2</v>
      </c>
      <c r="G37" s="10">
        <v>1</v>
      </c>
      <c r="H37" s="10"/>
      <c r="I37" s="10"/>
      <c r="J37" s="10">
        <v>1</v>
      </c>
      <c r="K37" s="10"/>
      <c r="L37" s="10">
        <f t="shared" si="2"/>
        <v>5</v>
      </c>
      <c r="M37" s="135"/>
    </row>
    <row r="38" spans="1:13" ht="30" customHeight="1" x14ac:dyDescent="0.2">
      <c r="A38" s="170"/>
      <c r="B38" s="154"/>
      <c r="C38" s="9" t="s">
        <v>225</v>
      </c>
      <c r="D38" s="10"/>
      <c r="E38" s="10">
        <v>1</v>
      </c>
      <c r="F38" s="10">
        <v>1</v>
      </c>
      <c r="G38" s="10">
        <v>2</v>
      </c>
      <c r="H38" s="10"/>
      <c r="I38" s="10">
        <v>1</v>
      </c>
      <c r="J38" s="10">
        <v>1</v>
      </c>
      <c r="K38" s="10"/>
      <c r="L38" s="10">
        <f t="shared" si="2"/>
        <v>6</v>
      </c>
      <c r="M38" s="135"/>
    </row>
    <row r="39" spans="1:13" ht="30" customHeight="1" x14ac:dyDescent="0.2">
      <c r="A39" s="163" t="s">
        <v>214</v>
      </c>
      <c r="B39" s="154"/>
      <c r="C39" s="10" t="s">
        <v>199</v>
      </c>
      <c r="D39" s="10"/>
      <c r="E39" s="10">
        <v>1</v>
      </c>
      <c r="F39" s="10">
        <v>2</v>
      </c>
      <c r="G39" s="10">
        <v>2</v>
      </c>
      <c r="H39" s="10">
        <v>1</v>
      </c>
      <c r="I39" s="10"/>
      <c r="J39" s="10">
        <v>2</v>
      </c>
      <c r="K39" s="10"/>
      <c r="L39" s="10">
        <f t="shared" si="2"/>
        <v>8</v>
      </c>
      <c r="M39" s="135"/>
    </row>
    <row r="40" spans="1:13" ht="30" customHeight="1" x14ac:dyDescent="0.2">
      <c r="A40" s="163"/>
      <c r="B40" s="154"/>
      <c r="C40" s="10" t="s">
        <v>230</v>
      </c>
      <c r="D40" s="10"/>
      <c r="E40" s="10">
        <v>1</v>
      </c>
      <c r="F40" s="10">
        <v>1</v>
      </c>
      <c r="G40" s="10">
        <v>1</v>
      </c>
      <c r="H40" s="10">
        <v>1</v>
      </c>
      <c r="I40" s="10"/>
      <c r="J40" s="10">
        <v>1</v>
      </c>
      <c r="K40" s="10"/>
      <c r="L40" s="10">
        <f t="shared" si="2"/>
        <v>5</v>
      </c>
      <c r="M40" s="135"/>
    </row>
    <row r="41" spans="1:13" ht="30" customHeight="1" x14ac:dyDescent="0.2">
      <c r="A41" s="163"/>
      <c r="B41" s="155"/>
      <c r="C41" s="10" t="s">
        <v>201</v>
      </c>
      <c r="D41" s="10">
        <f>SUM(D36:D40)</f>
        <v>1</v>
      </c>
      <c r="E41" s="10">
        <f t="shared" ref="E41:K41" si="4">SUM(E36:E40)</f>
        <v>4</v>
      </c>
      <c r="F41" s="10">
        <f t="shared" si="4"/>
        <v>7</v>
      </c>
      <c r="G41" s="10">
        <f t="shared" si="4"/>
        <v>8</v>
      </c>
      <c r="H41" s="10">
        <f t="shared" si="4"/>
        <v>2</v>
      </c>
      <c r="I41" s="10">
        <f t="shared" si="4"/>
        <v>1</v>
      </c>
      <c r="J41" s="10">
        <f t="shared" si="4"/>
        <v>5</v>
      </c>
      <c r="K41" s="10">
        <f t="shared" si="4"/>
        <v>0</v>
      </c>
      <c r="L41" s="10">
        <f t="shared" si="2"/>
        <v>27</v>
      </c>
      <c r="M41" s="135"/>
    </row>
    <row r="42" spans="1:13" ht="30" customHeight="1" x14ac:dyDescent="0.2">
      <c r="A42" s="163"/>
      <c r="B42" s="156" t="s">
        <v>202</v>
      </c>
      <c r="C42" s="9" t="s">
        <v>142</v>
      </c>
      <c r="D42" s="10"/>
      <c r="E42" s="10"/>
      <c r="F42" s="10">
        <v>3</v>
      </c>
      <c r="G42" s="10">
        <v>1</v>
      </c>
      <c r="H42" s="10">
        <v>7</v>
      </c>
      <c r="I42" s="10">
        <v>2</v>
      </c>
      <c r="J42" s="10">
        <v>8</v>
      </c>
      <c r="K42" s="10">
        <v>1</v>
      </c>
      <c r="L42" s="10">
        <f t="shared" si="2"/>
        <v>22</v>
      </c>
      <c r="M42" s="135"/>
    </row>
    <row r="43" spans="1:13" ht="30" customHeight="1" x14ac:dyDescent="0.2">
      <c r="A43" s="163"/>
      <c r="B43" s="157"/>
      <c r="C43" s="9" t="s">
        <v>143</v>
      </c>
      <c r="D43" s="10"/>
      <c r="E43" s="10"/>
      <c r="F43" s="10"/>
      <c r="G43" s="10"/>
      <c r="H43" s="10"/>
      <c r="I43" s="10"/>
      <c r="J43" s="10"/>
      <c r="K43" s="10">
        <v>13</v>
      </c>
      <c r="L43" s="10">
        <f t="shared" si="2"/>
        <v>13</v>
      </c>
      <c r="M43" s="135"/>
    </row>
    <row r="44" spans="1:13" ht="30" customHeight="1" x14ac:dyDescent="0.2">
      <c r="A44" s="163"/>
      <c r="B44" s="157"/>
      <c r="C44" s="9" t="s">
        <v>144</v>
      </c>
      <c r="D44" s="10"/>
      <c r="E44" s="10">
        <v>1</v>
      </c>
      <c r="F44" s="10"/>
      <c r="G44" s="10"/>
      <c r="H44" s="10">
        <v>2</v>
      </c>
      <c r="I44" s="10"/>
      <c r="J44" s="10"/>
      <c r="K44" s="10"/>
      <c r="L44" s="10">
        <f t="shared" si="2"/>
        <v>3</v>
      </c>
      <c r="M44" s="135"/>
    </row>
    <row r="45" spans="1:13" ht="30" customHeight="1" x14ac:dyDescent="0.2">
      <c r="A45" s="163"/>
      <c r="B45" s="158"/>
      <c r="C45" s="9" t="s">
        <v>203</v>
      </c>
      <c r="D45" s="10">
        <f t="shared" ref="D45:K45" si="5">SUM(D42:D44)</f>
        <v>0</v>
      </c>
      <c r="E45" s="10">
        <f t="shared" si="5"/>
        <v>1</v>
      </c>
      <c r="F45" s="10">
        <f t="shared" si="5"/>
        <v>3</v>
      </c>
      <c r="G45" s="10">
        <f t="shared" si="5"/>
        <v>1</v>
      </c>
      <c r="H45" s="10">
        <f t="shared" si="5"/>
        <v>9</v>
      </c>
      <c r="I45" s="10">
        <f t="shared" si="5"/>
        <v>2</v>
      </c>
      <c r="J45" s="10">
        <f t="shared" si="5"/>
        <v>8</v>
      </c>
      <c r="K45" s="10">
        <f t="shared" si="5"/>
        <v>14</v>
      </c>
      <c r="L45" s="10">
        <f t="shared" si="2"/>
        <v>38</v>
      </c>
      <c r="M45" s="135"/>
    </row>
    <row r="46" spans="1:13" ht="30" customHeight="1" x14ac:dyDescent="0.2">
      <c r="A46" s="159" t="s">
        <v>204</v>
      </c>
      <c r="B46" s="160"/>
      <c r="C46" s="161"/>
      <c r="D46" s="10">
        <f>D41+D45</f>
        <v>1</v>
      </c>
      <c r="E46" s="10">
        <f t="shared" ref="E46:K46" si="6">E41+E45</f>
        <v>5</v>
      </c>
      <c r="F46" s="10">
        <f t="shared" si="6"/>
        <v>10</v>
      </c>
      <c r="G46" s="10">
        <f t="shared" si="6"/>
        <v>9</v>
      </c>
      <c r="H46" s="10">
        <f t="shared" si="6"/>
        <v>11</v>
      </c>
      <c r="I46" s="10">
        <f t="shared" si="6"/>
        <v>3</v>
      </c>
      <c r="J46" s="10">
        <f t="shared" si="6"/>
        <v>13</v>
      </c>
      <c r="K46" s="10">
        <f t="shared" si="6"/>
        <v>14</v>
      </c>
      <c r="L46" s="10">
        <f t="shared" si="2"/>
        <v>65</v>
      </c>
      <c r="M46" s="136"/>
    </row>
    <row r="47" spans="1:13" ht="30" customHeight="1" x14ac:dyDescent="0.2">
      <c r="A47" s="165" t="s">
        <v>205</v>
      </c>
      <c r="B47" s="144"/>
      <c r="C47" s="144"/>
      <c r="D47" s="10"/>
      <c r="E47" s="10">
        <v>1</v>
      </c>
      <c r="F47" s="10"/>
      <c r="G47" s="10">
        <v>1</v>
      </c>
      <c r="H47" s="10"/>
      <c r="I47" s="10"/>
      <c r="J47" s="10"/>
      <c r="K47" s="10"/>
      <c r="L47" s="10">
        <f t="shared" si="2"/>
        <v>2</v>
      </c>
      <c r="M47" s="11">
        <f>D47+SUM(L47)</f>
        <v>2</v>
      </c>
    </row>
    <row r="48" spans="1:13" ht="30" customHeight="1" x14ac:dyDescent="0.2">
      <c r="A48" s="144" t="s">
        <v>206</v>
      </c>
      <c r="B48" s="144"/>
      <c r="C48" s="144"/>
      <c r="D48" s="10">
        <v>1</v>
      </c>
      <c r="E48" s="10">
        <v>1</v>
      </c>
      <c r="F48" s="10"/>
      <c r="G48" s="10">
        <v>2</v>
      </c>
      <c r="H48" s="10">
        <v>1</v>
      </c>
      <c r="I48" s="10">
        <v>1</v>
      </c>
      <c r="J48" s="10"/>
      <c r="K48" s="10"/>
      <c r="L48" s="10">
        <f t="shared" si="2"/>
        <v>5</v>
      </c>
      <c r="M48" s="11">
        <f>D48+SUM(L48)</f>
        <v>6</v>
      </c>
    </row>
    <row r="49" spans="1:13" ht="30" customHeight="1" x14ac:dyDescent="0.2">
      <c r="A49" s="152" t="s">
        <v>207</v>
      </c>
      <c r="B49" s="144"/>
      <c r="C49" s="144"/>
      <c r="D49" s="10">
        <f>D35+D46+D47+D48</f>
        <v>10</v>
      </c>
      <c r="E49" s="10">
        <f t="shared" ref="E49:K49" si="7">E35+E46+E47+E48</f>
        <v>35</v>
      </c>
      <c r="F49" s="10">
        <f t="shared" si="7"/>
        <v>61</v>
      </c>
      <c r="G49" s="10">
        <f t="shared" si="7"/>
        <v>91</v>
      </c>
      <c r="H49" s="10">
        <f t="shared" si="7"/>
        <v>54</v>
      </c>
      <c r="I49" s="10">
        <f t="shared" si="7"/>
        <v>34</v>
      </c>
      <c r="J49" s="10">
        <f t="shared" si="7"/>
        <v>93</v>
      </c>
      <c r="K49" s="10">
        <f t="shared" si="7"/>
        <v>22</v>
      </c>
      <c r="L49" s="10">
        <f t="shared" si="2"/>
        <v>390</v>
      </c>
      <c r="M49" s="11">
        <f>D49+SUM(L49)</f>
        <v>400</v>
      </c>
    </row>
    <row r="50" spans="1:13" ht="21" customHeight="1" x14ac:dyDescent="0.2">
      <c r="A50" s="17"/>
      <c r="B50" s="17"/>
      <c r="C50" s="18"/>
      <c r="D50" s="17"/>
      <c r="E50" s="17"/>
      <c r="F50" s="19" t="s">
        <v>227</v>
      </c>
      <c r="G50" s="19"/>
      <c r="H50" s="19"/>
      <c r="I50" s="19"/>
      <c r="J50" s="19"/>
      <c r="K50" s="19"/>
      <c r="L50" s="19"/>
      <c r="M50" s="19"/>
    </row>
    <row r="51" spans="1:13" ht="21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21.75" customHeight="1" x14ac:dyDescent="0.2"/>
    <row r="53" spans="1:13" ht="21" customHeight="1" x14ac:dyDescent="0.2"/>
    <row r="54" spans="1:13" ht="21" customHeight="1" x14ac:dyDescent="0.2"/>
    <row r="55" spans="1:13" ht="21" customHeight="1" x14ac:dyDescent="0.2"/>
    <row r="56" spans="1:13" ht="21" customHeight="1" x14ac:dyDescent="0.2"/>
    <row r="57" spans="1:13" ht="21" customHeight="1" x14ac:dyDescent="0.2"/>
    <row r="58" spans="1:13" ht="21" customHeight="1" x14ac:dyDescent="0.2"/>
  </sheetData>
  <mergeCells count="26">
    <mergeCell ref="A47:C47"/>
    <mergeCell ref="A48:C48"/>
    <mergeCell ref="A49:C49"/>
    <mergeCell ref="A35:C35"/>
    <mergeCell ref="A36:A38"/>
    <mergeCell ref="B36:B41"/>
    <mergeCell ref="M36:M46"/>
    <mergeCell ref="A39:A45"/>
    <mergeCell ref="B42:B45"/>
    <mergeCell ref="A46:C46"/>
    <mergeCell ref="M22:M25"/>
    <mergeCell ref="B26:B30"/>
    <mergeCell ref="M26:M30"/>
    <mergeCell ref="A32:C32"/>
    <mergeCell ref="A33:C33"/>
    <mergeCell ref="A34:C34"/>
    <mergeCell ref="B2:C2"/>
    <mergeCell ref="A3:A7"/>
    <mergeCell ref="B3:B8"/>
    <mergeCell ref="M3:M8"/>
    <mergeCell ref="A8:A30"/>
    <mergeCell ref="B9:B14"/>
    <mergeCell ref="M9:M14"/>
    <mergeCell ref="B15:B21"/>
    <mergeCell ref="M15:M21"/>
    <mergeCell ref="B22:B2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7"/>
  <sheetViews>
    <sheetView zoomScaleNormal="100" workbookViewId="0">
      <pane xSplit="3" ySplit="2" topLeftCell="D3" activePane="bottomRight" state="frozen"/>
      <selection pane="topRight" activeCell="P1" sqref="P1"/>
      <selection pane="bottomLeft" activeCell="A3" sqref="A3"/>
      <selection pane="bottomRight" activeCell="Q11" sqref="Q11"/>
    </sheetView>
  </sheetViews>
  <sheetFormatPr defaultRowHeight="21" x14ac:dyDescent="0.2"/>
  <cols>
    <col min="1" max="2" width="4.875" style="1" customWidth="1"/>
    <col min="3" max="3" width="22" style="1" bestFit="1" customWidth="1"/>
    <col min="4" max="11" width="5.25" style="1" customWidth="1"/>
    <col min="12" max="13" width="5.25" style="2" customWidth="1"/>
    <col min="14" max="16384" width="9" style="1"/>
  </cols>
  <sheetData>
    <row r="1" spans="1:13" x14ac:dyDescent="0.2">
      <c r="A1" s="4" t="s">
        <v>169</v>
      </c>
    </row>
    <row r="2" spans="1:13" ht="51" customHeight="1" x14ac:dyDescent="0.2">
      <c r="A2" s="8" t="s">
        <v>3</v>
      </c>
      <c r="B2" s="141" t="s">
        <v>170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209</v>
      </c>
      <c r="K2" s="7" t="s">
        <v>174</v>
      </c>
      <c r="L2" s="7" t="s">
        <v>13</v>
      </c>
      <c r="M2" s="7" t="s">
        <v>14</v>
      </c>
    </row>
    <row r="3" spans="1:13" ht="21.95" customHeight="1" x14ac:dyDescent="0.2">
      <c r="A3" s="166" t="s">
        <v>210</v>
      </c>
      <c r="B3" s="143" t="s">
        <v>176</v>
      </c>
      <c r="C3" s="9" t="s">
        <v>151</v>
      </c>
      <c r="D3" s="10">
        <v>1</v>
      </c>
      <c r="E3" s="10">
        <v>1</v>
      </c>
      <c r="F3" s="10">
        <v>3</v>
      </c>
      <c r="G3" s="10">
        <v>5</v>
      </c>
      <c r="H3" s="10">
        <v>1</v>
      </c>
      <c r="I3" s="10">
        <v>5</v>
      </c>
      <c r="J3" s="10"/>
      <c r="K3" s="10"/>
      <c r="L3" s="10">
        <f t="shared" ref="L3:L8" si="0">SUM(D3:K3)</f>
        <v>16</v>
      </c>
      <c r="M3" s="140">
        <f>SUM(L3:L7)</f>
        <v>44</v>
      </c>
    </row>
    <row r="4" spans="1:13" ht="21.95" customHeight="1" x14ac:dyDescent="0.2">
      <c r="A4" s="170"/>
      <c r="B4" s="143"/>
      <c r="C4" s="9" t="s">
        <v>84</v>
      </c>
      <c r="D4" s="10"/>
      <c r="E4" s="10">
        <v>1</v>
      </c>
      <c r="F4" s="10">
        <v>1</v>
      </c>
      <c r="G4" s="10">
        <v>4</v>
      </c>
      <c r="H4" s="10">
        <v>1</v>
      </c>
      <c r="I4" s="10">
        <v>2</v>
      </c>
      <c r="J4" s="10">
        <v>6</v>
      </c>
      <c r="K4" s="10"/>
      <c r="L4" s="10">
        <f t="shared" si="0"/>
        <v>15</v>
      </c>
      <c r="M4" s="144"/>
    </row>
    <row r="5" spans="1:13" ht="21.95" customHeight="1" x14ac:dyDescent="0.2">
      <c r="A5" s="170"/>
      <c r="B5" s="143"/>
      <c r="C5" s="9" t="s">
        <v>216</v>
      </c>
      <c r="D5" s="10"/>
      <c r="E5" s="10">
        <v>1</v>
      </c>
      <c r="F5" s="10">
        <v>1</v>
      </c>
      <c r="G5" s="10">
        <v>1</v>
      </c>
      <c r="H5" s="10"/>
      <c r="I5" s="10">
        <v>1</v>
      </c>
      <c r="J5" s="10">
        <v>1</v>
      </c>
      <c r="K5" s="10"/>
      <c r="L5" s="10">
        <f t="shared" si="0"/>
        <v>5</v>
      </c>
      <c r="M5" s="144"/>
    </row>
    <row r="6" spans="1:13" ht="21.95" customHeight="1" x14ac:dyDescent="0.2">
      <c r="A6" s="170"/>
      <c r="B6" s="143"/>
      <c r="C6" s="12" t="s">
        <v>217</v>
      </c>
      <c r="D6" s="10"/>
      <c r="E6" s="10">
        <v>1</v>
      </c>
      <c r="F6" s="10">
        <v>1</v>
      </c>
      <c r="G6" s="10"/>
      <c r="H6" s="10">
        <v>1</v>
      </c>
      <c r="I6" s="10"/>
      <c r="J6" s="10"/>
      <c r="K6" s="10"/>
      <c r="L6" s="10">
        <f t="shared" si="0"/>
        <v>3</v>
      </c>
      <c r="M6" s="144"/>
    </row>
    <row r="7" spans="1:13" ht="21.95" customHeight="1" x14ac:dyDescent="0.2">
      <c r="A7" s="163" t="s">
        <v>212</v>
      </c>
      <c r="B7" s="143"/>
      <c r="C7" s="9" t="s">
        <v>89</v>
      </c>
      <c r="D7" s="10"/>
      <c r="E7" s="10">
        <v>1</v>
      </c>
      <c r="F7" s="10">
        <v>1</v>
      </c>
      <c r="G7" s="10">
        <v>3</v>
      </c>
      <c r="H7" s="10"/>
      <c r="I7" s="10"/>
      <c r="J7" s="10"/>
      <c r="K7" s="10"/>
      <c r="L7" s="10">
        <f t="shared" si="0"/>
        <v>5</v>
      </c>
      <c r="M7" s="144"/>
    </row>
    <row r="8" spans="1:13" ht="21.95" customHeight="1" x14ac:dyDescent="0.2">
      <c r="A8" s="169"/>
      <c r="B8" s="143" t="s">
        <v>91</v>
      </c>
      <c r="C8" s="9" t="s">
        <v>232</v>
      </c>
      <c r="D8" s="10">
        <v>1</v>
      </c>
      <c r="E8" s="10">
        <v>1</v>
      </c>
      <c r="F8" s="10">
        <v>1</v>
      </c>
      <c r="G8" s="10">
        <v>3</v>
      </c>
      <c r="H8" s="10"/>
      <c r="I8" s="10">
        <v>1</v>
      </c>
      <c r="J8" s="10">
        <v>1</v>
      </c>
      <c r="K8" s="10"/>
      <c r="L8" s="10">
        <f t="shared" si="0"/>
        <v>8</v>
      </c>
      <c r="M8" s="140">
        <f>SUM(L8:L13)</f>
        <v>61</v>
      </c>
    </row>
    <row r="9" spans="1:13" ht="21.95" customHeight="1" x14ac:dyDescent="0.2">
      <c r="A9" s="169"/>
      <c r="B9" s="144"/>
      <c r="C9" s="9" t="s">
        <v>220</v>
      </c>
      <c r="D9" s="10"/>
      <c r="E9" s="10">
        <v>1</v>
      </c>
      <c r="F9" s="10"/>
      <c r="G9" s="10">
        <v>2</v>
      </c>
      <c r="H9" s="10">
        <v>2</v>
      </c>
      <c r="I9" s="10"/>
      <c r="J9" s="10">
        <v>1</v>
      </c>
      <c r="K9" s="10"/>
      <c r="L9" s="10">
        <f t="shared" ref="L9:L29" si="1">SUM(D9:K9)</f>
        <v>6</v>
      </c>
      <c r="M9" s="140"/>
    </row>
    <row r="10" spans="1:13" ht="21.95" customHeight="1" x14ac:dyDescent="0.2">
      <c r="A10" s="169"/>
      <c r="B10" s="144"/>
      <c r="C10" s="9" t="s">
        <v>180</v>
      </c>
      <c r="D10" s="10"/>
      <c r="E10" s="10">
        <v>1</v>
      </c>
      <c r="F10" s="10">
        <v>2</v>
      </c>
      <c r="G10" s="10">
        <v>3</v>
      </c>
      <c r="H10" s="10"/>
      <c r="I10" s="10"/>
      <c r="J10" s="10"/>
      <c r="K10" s="10">
        <v>1</v>
      </c>
      <c r="L10" s="10">
        <f t="shared" si="1"/>
        <v>7</v>
      </c>
      <c r="M10" s="140"/>
    </row>
    <row r="11" spans="1:13" ht="21.95" customHeight="1" x14ac:dyDescent="0.2">
      <c r="A11" s="169"/>
      <c r="B11" s="144"/>
      <c r="C11" s="9" t="s">
        <v>233</v>
      </c>
      <c r="D11" s="10">
        <v>1</v>
      </c>
      <c r="E11" s="10">
        <v>1</v>
      </c>
      <c r="F11" s="10">
        <v>1</v>
      </c>
      <c r="G11" s="10"/>
      <c r="H11" s="10">
        <v>2</v>
      </c>
      <c r="I11" s="10">
        <v>2</v>
      </c>
      <c r="J11" s="10">
        <v>3</v>
      </c>
      <c r="K11" s="10"/>
      <c r="L11" s="10">
        <f t="shared" si="1"/>
        <v>10</v>
      </c>
      <c r="M11" s="140"/>
    </row>
    <row r="12" spans="1:13" ht="21.95" customHeight="1" x14ac:dyDescent="0.2">
      <c r="A12" s="169"/>
      <c r="B12" s="144"/>
      <c r="C12" s="9" t="s">
        <v>182</v>
      </c>
      <c r="D12" s="10"/>
      <c r="E12" s="10">
        <v>1</v>
      </c>
      <c r="F12" s="10">
        <v>2</v>
      </c>
      <c r="G12" s="10">
        <v>4</v>
      </c>
      <c r="H12" s="10">
        <v>2</v>
      </c>
      <c r="I12" s="10">
        <v>2</v>
      </c>
      <c r="J12" s="10">
        <v>6</v>
      </c>
      <c r="K12" s="10"/>
      <c r="L12" s="10">
        <f t="shared" si="1"/>
        <v>17</v>
      </c>
      <c r="M12" s="140"/>
    </row>
    <row r="13" spans="1:13" ht="21.95" customHeight="1" x14ac:dyDescent="0.2">
      <c r="A13" s="169"/>
      <c r="B13" s="144"/>
      <c r="C13" s="9" t="s">
        <v>183</v>
      </c>
      <c r="D13" s="10"/>
      <c r="E13" s="10">
        <v>1</v>
      </c>
      <c r="F13" s="10">
        <v>2</v>
      </c>
      <c r="G13" s="10">
        <v>4</v>
      </c>
      <c r="H13" s="10">
        <v>2</v>
      </c>
      <c r="I13" s="10">
        <v>1</v>
      </c>
      <c r="J13" s="10">
        <v>3</v>
      </c>
      <c r="K13" s="10"/>
      <c r="L13" s="10">
        <f t="shared" si="1"/>
        <v>13</v>
      </c>
      <c r="M13" s="140"/>
    </row>
    <row r="14" spans="1:13" ht="21.95" customHeight="1" x14ac:dyDescent="0.2">
      <c r="A14" s="169"/>
      <c r="B14" s="143" t="s">
        <v>184</v>
      </c>
      <c r="C14" s="9" t="s">
        <v>185</v>
      </c>
      <c r="D14" s="10">
        <v>1</v>
      </c>
      <c r="E14" s="10">
        <v>1</v>
      </c>
      <c r="F14" s="10">
        <v>2</v>
      </c>
      <c r="G14" s="10">
        <v>3</v>
      </c>
      <c r="H14" s="10">
        <v>2</v>
      </c>
      <c r="I14" s="10">
        <v>1</v>
      </c>
      <c r="J14" s="10">
        <v>2</v>
      </c>
      <c r="K14" s="10"/>
      <c r="L14" s="10">
        <f t="shared" si="1"/>
        <v>12</v>
      </c>
      <c r="M14" s="140">
        <f>SUM(L14:L20)</f>
        <v>109</v>
      </c>
    </row>
    <row r="15" spans="1:13" ht="21.95" customHeight="1" x14ac:dyDescent="0.2">
      <c r="A15" s="169"/>
      <c r="B15" s="143"/>
      <c r="C15" s="9" t="s">
        <v>186</v>
      </c>
      <c r="D15" s="10"/>
      <c r="E15" s="10">
        <v>1</v>
      </c>
      <c r="F15" s="10">
        <v>3</v>
      </c>
      <c r="G15" s="10">
        <v>5</v>
      </c>
      <c r="H15" s="10">
        <v>2</v>
      </c>
      <c r="I15" s="10">
        <v>1</v>
      </c>
      <c r="J15" s="10">
        <v>2</v>
      </c>
      <c r="K15" s="10"/>
      <c r="L15" s="10">
        <f t="shared" si="1"/>
        <v>14</v>
      </c>
      <c r="M15" s="140"/>
    </row>
    <row r="16" spans="1:13" ht="21.95" customHeight="1" x14ac:dyDescent="0.2">
      <c r="A16" s="169"/>
      <c r="B16" s="143"/>
      <c r="C16" s="9" t="s">
        <v>221</v>
      </c>
      <c r="D16" s="10"/>
      <c r="E16" s="10">
        <v>1</v>
      </c>
      <c r="F16" s="10">
        <v>3</v>
      </c>
      <c r="G16" s="10">
        <v>3</v>
      </c>
      <c r="H16" s="10">
        <v>1</v>
      </c>
      <c r="I16" s="10">
        <v>2</v>
      </c>
      <c r="J16" s="10"/>
      <c r="K16" s="10"/>
      <c r="L16" s="10">
        <f t="shared" si="1"/>
        <v>10</v>
      </c>
      <c r="M16" s="140"/>
    </row>
    <row r="17" spans="1:13" ht="21.95" customHeight="1" x14ac:dyDescent="0.2">
      <c r="A17" s="169"/>
      <c r="B17" s="143"/>
      <c r="C17" s="9" t="s">
        <v>106</v>
      </c>
      <c r="D17" s="10"/>
      <c r="E17" s="10"/>
      <c r="F17" s="10">
        <v>1</v>
      </c>
      <c r="G17" s="10"/>
      <c r="H17" s="10">
        <v>1</v>
      </c>
      <c r="I17" s="10"/>
      <c r="J17" s="10"/>
      <c r="K17" s="10"/>
      <c r="L17" s="10">
        <f t="shared" si="1"/>
        <v>2</v>
      </c>
      <c r="M17" s="140"/>
    </row>
    <row r="18" spans="1:13" ht="21.95" customHeight="1" x14ac:dyDescent="0.2">
      <c r="A18" s="169"/>
      <c r="B18" s="143"/>
      <c r="C18" s="9" t="s">
        <v>110</v>
      </c>
      <c r="D18" s="10"/>
      <c r="E18" s="10"/>
      <c r="F18" s="10">
        <v>4</v>
      </c>
      <c r="G18" s="10">
        <v>2</v>
      </c>
      <c r="H18" s="10">
        <v>11</v>
      </c>
      <c r="I18" s="10">
        <v>4</v>
      </c>
      <c r="J18" s="10">
        <v>23</v>
      </c>
      <c r="K18" s="10">
        <v>1</v>
      </c>
      <c r="L18" s="10">
        <f t="shared" si="1"/>
        <v>45</v>
      </c>
      <c r="M18" s="140"/>
    </row>
    <row r="19" spans="1:13" ht="21.95" customHeight="1" x14ac:dyDescent="0.2">
      <c r="A19" s="169"/>
      <c r="B19" s="143"/>
      <c r="C19" s="9" t="s">
        <v>222</v>
      </c>
      <c r="D19" s="10"/>
      <c r="E19" s="10">
        <v>1</v>
      </c>
      <c r="F19" s="10">
        <v>2</v>
      </c>
      <c r="G19" s="10">
        <v>5</v>
      </c>
      <c r="H19" s="10">
        <v>2</v>
      </c>
      <c r="I19" s="10">
        <v>3</v>
      </c>
      <c r="J19" s="10">
        <v>4</v>
      </c>
      <c r="K19" s="10"/>
      <c r="L19" s="10">
        <f t="shared" si="1"/>
        <v>17</v>
      </c>
      <c r="M19" s="140"/>
    </row>
    <row r="20" spans="1:13" ht="21.95" customHeight="1" x14ac:dyDescent="0.2">
      <c r="A20" s="169"/>
      <c r="B20" s="143"/>
      <c r="C20" s="9" t="s">
        <v>112</v>
      </c>
      <c r="D20" s="10"/>
      <c r="E20" s="10">
        <v>1</v>
      </c>
      <c r="F20" s="10">
        <v>1</v>
      </c>
      <c r="G20" s="10">
        <v>2</v>
      </c>
      <c r="H20" s="10"/>
      <c r="I20" s="10">
        <v>1</v>
      </c>
      <c r="J20" s="10">
        <v>4</v>
      </c>
      <c r="K20" s="10"/>
      <c r="L20" s="10">
        <f t="shared" si="1"/>
        <v>9</v>
      </c>
      <c r="M20" s="140"/>
    </row>
    <row r="21" spans="1:13" ht="21.95" customHeight="1" x14ac:dyDescent="0.2">
      <c r="A21" s="169"/>
      <c r="B21" s="137" t="s">
        <v>114</v>
      </c>
      <c r="C21" s="9" t="s">
        <v>162</v>
      </c>
      <c r="D21" s="10">
        <v>1</v>
      </c>
      <c r="E21" s="10">
        <v>2</v>
      </c>
      <c r="F21" s="10">
        <v>2</v>
      </c>
      <c r="G21" s="10">
        <v>4</v>
      </c>
      <c r="H21" s="10"/>
      <c r="I21" s="10">
        <v>1</v>
      </c>
      <c r="J21" s="10">
        <v>4</v>
      </c>
      <c r="K21" s="10"/>
      <c r="L21" s="10">
        <f t="shared" si="1"/>
        <v>14</v>
      </c>
      <c r="M21" s="140">
        <f>SUM(L21:L23)</f>
        <v>33</v>
      </c>
    </row>
    <row r="22" spans="1:13" ht="21.95" customHeight="1" x14ac:dyDescent="0.2">
      <c r="A22" s="169"/>
      <c r="B22" s="138"/>
      <c r="C22" s="9" t="s">
        <v>117</v>
      </c>
      <c r="D22" s="10"/>
      <c r="E22" s="10">
        <v>1</v>
      </c>
      <c r="F22" s="10">
        <v>2</v>
      </c>
      <c r="G22" s="10">
        <v>3</v>
      </c>
      <c r="H22" s="10">
        <v>4</v>
      </c>
      <c r="I22" s="10"/>
      <c r="J22" s="10">
        <v>3</v>
      </c>
      <c r="K22" s="10"/>
      <c r="L22" s="10">
        <f t="shared" si="1"/>
        <v>13</v>
      </c>
      <c r="M22" s="140"/>
    </row>
    <row r="23" spans="1:13" ht="21.95" customHeight="1" x14ac:dyDescent="0.2">
      <c r="A23" s="169"/>
      <c r="B23" s="139"/>
      <c r="C23" s="9" t="s">
        <v>223</v>
      </c>
      <c r="D23" s="10"/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/>
      <c r="L23" s="10">
        <f t="shared" si="1"/>
        <v>6</v>
      </c>
      <c r="M23" s="140"/>
    </row>
    <row r="24" spans="1:13" ht="21.95" customHeight="1" x14ac:dyDescent="0.2">
      <c r="A24" s="169"/>
      <c r="B24" s="143" t="s">
        <v>121</v>
      </c>
      <c r="C24" s="9" t="s">
        <v>189</v>
      </c>
      <c r="D24" s="10">
        <v>1</v>
      </c>
      <c r="E24" s="10">
        <v>1</v>
      </c>
      <c r="F24" s="10">
        <v>3</v>
      </c>
      <c r="G24" s="10">
        <v>4</v>
      </c>
      <c r="H24" s="10">
        <v>2</v>
      </c>
      <c r="I24" s="10">
        <v>3</v>
      </c>
      <c r="J24" s="10">
        <v>4</v>
      </c>
      <c r="K24" s="10">
        <v>4</v>
      </c>
      <c r="L24" s="10">
        <f t="shared" si="1"/>
        <v>22</v>
      </c>
      <c r="M24" s="140">
        <f>SUM(L24:L28)</f>
        <v>67</v>
      </c>
    </row>
    <row r="25" spans="1:13" ht="21.95" customHeight="1" x14ac:dyDescent="0.2">
      <c r="A25" s="169"/>
      <c r="B25" s="143"/>
      <c r="C25" s="9" t="s">
        <v>190</v>
      </c>
      <c r="D25" s="10"/>
      <c r="E25" s="10">
        <v>1</v>
      </c>
      <c r="F25" s="10">
        <v>3</v>
      </c>
      <c r="G25" s="10">
        <v>4</v>
      </c>
      <c r="H25" s="10"/>
      <c r="I25" s="10">
        <v>2</v>
      </c>
      <c r="J25" s="10">
        <v>1</v>
      </c>
      <c r="K25" s="10">
        <v>2</v>
      </c>
      <c r="L25" s="10">
        <f t="shared" si="1"/>
        <v>13</v>
      </c>
      <c r="M25" s="140"/>
    </row>
    <row r="26" spans="1:13" ht="21.95" customHeight="1" x14ac:dyDescent="0.2">
      <c r="A26" s="169"/>
      <c r="B26" s="143"/>
      <c r="C26" s="13" t="s">
        <v>165</v>
      </c>
      <c r="D26" s="10"/>
      <c r="E26" s="10">
        <v>1</v>
      </c>
      <c r="F26" s="10">
        <v>1</v>
      </c>
      <c r="G26" s="10">
        <v>2</v>
      </c>
      <c r="H26" s="10">
        <v>1</v>
      </c>
      <c r="I26" s="10"/>
      <c r="J26" s="10">
        <v>3</v>
      </c>
      <c r="K26" s="10"/>
      <c r="L26" s="10">
        <f t="shared" si="1"/>
        <v>8</v>
      </c>
      <c r="M26" s="140"/>
    </row>
    <row r="27" spans="1:13" ht="21.95" customHeight="1" x14ac:dyDescent="0.2">
      <c r="A27" s="169"/>
      <c r="B27" s="143"/>
      <c r="C27" s="9" t="s">
        <v>228</v>
      </c>
      <c r="D27" s="10"/>
      <c r="E27" s="10">
        <v>1</v>
      </c>
      <c r="F27" s="10">
        <v>2</v>
      </c>
      <c r="G27" s="10">
        <v>4</v>
      </c>
      <c r="H27" s="10">
        <v>2</v>
      </c>
      <c r="I27" s="10"/>
      <c r="J27" s="10">
        <v>2</v>
      </c>
      <c r="K27" s="10"/>
      <c r="L27" s="10">
        <f t="shared" si="1"/>
        <v>11</v>
      </c>
      <c r="M27" s="140"/>
    </row>
    <row r="28" spans="1:13" ht="21.95" customHeight="1" x14ac:dyDescent="0.2">
      <c r="A28" s="169"/>
      <c r="B28" s="143"/>
      <c r="C28" s="9" t="s">
        <v>229</v>
      </c>
      <c r="D28" s="10"/>
      <c r="E28" s="10">
        <v>1</v>
      </c>
      <c r="F28" s="10">
        <v>3</v>
      </c>
      <c r="G28" s="10">
        <v>3</v>
      </c>
      <c r="H28" s="10">
        <v>2</v>
      </c>
      <c r="I28" s="10">
        <v>2</v>
      </c>
      <c r="J28" s="10">
        <v>2</v>
      </c>
      <c r="K28" s="10"/>
      <c r="L28" s="10">
        <f t="shared" si="1"/>
        <v>13</v>
      </c>
      <c r="M28" s="140"/>
    </row>
    <row r="29" spans="1:13" ht="21.95" customHeight="1" x14ac:dyDescent="0.2">
      <c r="A29" s="21"/>
      <c r="B29" s="21" t="s">
        <v>126</v>
      </c>
      <c r="C29" s="25"/>
      <c r="D29" s="10"/>
      <c r="E29" s="10">
        <v>1</v>
      </c>
      <c r="F29" s="10">
        <v>1</v>
      </c>
      <c r="G29" s="10">
        <v>1</v>
      </c>
      <c r="H29" s="10"/>
      <c r="I29" s="10"/>
      <c r="J29" s="10"/>
      <c r="K29" s="10"/>
      <c r="L29" s="10">
        <f t="shared" si="1"/>
        <v>3</v>
      </c>
      <c r="M29" s="11">
        <f>SUM(L29)</f>
        <v>3</v>
      </c>
    </row>
    <row r="30" spans="1:13" ht="21.95" customHeight="1" x14ac:dyDescent="0.2">
      <c r="A30" s="145" t="s">
        <v>192</v>
      </c>
      <c r="B30" s="146"/>
      <c r="C30" s="147"/>
      <c r="D30" s="10">
        <f>SUM(D3:D29)</f>
        <v>6</v>
      </c>
      <c r="E30" s="10">
        <f t="shared" ref="E30:L30" si="2">SUM(E3:E29)</f>
        <v>26</v>
      </c>
      <c r="F30" s="10">
        <f t="shared" si="2"/>
        <v>49</v>
      </c>
      <c r="G30" s="10">
        <f t="shared" si="2"/>
        <v>75</v>
      </c>
      <c r="H30" s="10">
        <f t="shared" si="2"/>
        <v>42</v>
      </c>
      <c r="I30" s="10">
        <f t="shared" si="2"/>
        <v>35</v>
      </c>
      <c r="J30" s="10">
        <f t="shared" si="2"/>
        <v>76</v>
      </c>
      <c r="K30" s="10">
        <f t="shared" si="2"/>
        <v>8</v>
      </c>
      <c r="L30" s="10">
        <f t="shared" si="2"/>
        <v>317</v>
      </c>
      <c r="M30" s="11">
        <f>SUM(M3:M29)</f>
        <v>317</v>
      </c>
    </row>
    <row r="31" spans="1:13" ht="21.95" customHeight="1" x14ac:dyDescent="0.2">
      <c r="A31" s="148" t="s">
        <v>193</v>
      </c>
      <c r="B31" s="148"/>
      <c r="C31" s="148"/>
      <c r="D31" s="10">
        <v>1</v>
      </c>
      <c r="E31" s="10">
        <v>1</v>
      </c>
      <c r="F31" s="10">
        <v>1</v>
      </c>
      <c r="G31" s="10">
        <v>1</v>
      </c>
      <c r="H31" s="10">
        <v>1</v>
      </c>
      <c r="I31" s="10"/>
      <c r="J31" s="10"/>
      <c r="K31" s="10"/>
      <c r="L31" s="10">
        <f>SUM(D31:K31)</f>
        <v>5</v>
      </c>
      <c r="M31" s="11">
        <f>L31</f>
        <v>5</v>
      </c>
    </row>
    <row r="32" spans="1:13" ht="21.95" customHeight="1" x14ac:dyDescent="0.2">
      <c r="A32" s="148" t="s">
        <v>194</v>
      </c>
      <c r="B32" s="148"/>
      <c r="C32" s="148"/>
      <c r="D32" s="10"/>
      <c r="E32" s="10">
        <v>1</v>
      </c>
      <c r="F32" s="10">
        <v>1</v>
      </c>
      <c r="G32" s="10">
        <v>1</v>
      </c>
      <c r="H32" s="10"/>
      <c r="I32" s="10"/>
      <c r="J32" s="10"/>
      <c r="K32" s="10"/>
      <c r="L32" s="10">
        <f>SUM(D32:K32)</f>
        <v>3</v>
      </c>
      <c r="M32" s="11">
        <f>L32</f>
        <v>3</v>
      </c>
    </row>
    <row r="33" spans="1:13" ht="21.95" customHeight="1" x14ac:dyDescent="0.2">
      <c r="A33" s="148" t="s">
        <v>195</v>
      </c>
      <c r="B33" s="148"/>
      <c r="C33" s="148"/>
      <c r="D33" s="10">
        <f>SUM(D30:D32)</f>
        <v>7</v>
      </c>
      <c r="E33" s="10">
        <f t="shared" ref="E33:L33" si="3">SUM(E30:E32)</f>
        <v>28</v>
      </c>
      <c r="F33" s="10">
        <f t="shared" si="3"/>
        <v>51</v>
      </c>
      <c r="G33" s="10">
        <f t="shared" si="3"/>
        <v>77</v>
      </c>
      <c r="H33" s="10">
        <f t="shared" si="3"/>
        <v>43</v>
      </c>
      <c r="I33" s="10">
        <f t="shared" si="3"/>
        <v>35</v>
      </c>
      <c r="J33" s="10">
        <f t="shared" si="3"/>
        <v>76</v>
      </c>
      <c r="K33" s="10">
        <f t="shared" si="3"/>
        <v>8</v>
      </c>
      <c r="L33" s="10">
        <f t="shared" si="3"/>
        <v>325</v>
      </c>
      <c r="M33" s="11">
        <f>SUM(M30:M32)</f>
        <v>325</v>
      </c>
    </row>
    <row r="34" spans="1:13" ht="30" customHeight="1" x14ac:dyDescent="0.2">
      <c r="A34" s="166" t="s">
        <v>213</v>
      </c>
      <c r="B34" s="153" t="s">
        <v>133</v>
      </c>
      <c r="C34" s="10" t="s">
        <v>224</v>
      </c>
      <c r="D34" s="10">
        <v>1</v>
      </c>
      <c r="E34" s="10"/>
      <c r="F34" s="10">
        <v>1</v>
      </c>
      <c r="G34" s="10">
        <v>2</v>
      </c>
      <c r="H34" s="10"/>
      <c r="I34" s="10"/>
      <c r="J34" s="10"/>
      <c r="K34" s="10"/>
      <c r="L34" s="10">
        <f>SUM(D34:K34)</f>
        <v>4</v>
      </c>
      <c r="M34" s="134">
        <f>SUM(L34:L38,L40:L43)</f>
        <v>66</v>
      </c>
    </row>
    <row r="35" spans="1:13" ht="30" customHeight="1" x14ac:dyDescent="0.2">
      <c r="A35" s="170"/>
      <c r="B35" s="154"/>
      <c r="C35" s="10" t="s">
        <v>198</v>
      </c>
      <c r="D35" s="10"/>
      <c r="E35" s="10">
        <v>1</v>
      </c>
      <c r="F35" s="10">
        <v>2</v>
      </c>
      <c r="G35" s="10">
        <v>1</v>
      </c>
      <c r="H35" s="10"/>
      <c r="I35" s="10"/>
      <c r="J35" s="10">
        <v>1</v>
      </c>
      <c r="K35" s="10"/>
      <c r="L35" s="10">
        <f>SUM(D35:K35)</f>
        <v>5</v>
      </c>
      <c r="M35" s="135"/>
    </row>
    <row r="36" spans="1:13" ht="30" customHeight="1" x14ac:dyDescent="0.2">
      <c r="A36" s="170"/>
      <c r="B36" s="154"/>
      <c r="C36" s="9" t="s">
        <v>225</v>
      </c>
      <c r="D36" s="10"/>
      <c r="E36" s="10">
        <v>1</v>
      </c>
      <c r="F36" s="10">
        <v>2</v>
      </c>
      <c r="G36" s="10">
        <v>1</v>
      </c>
      <c r="H36" s="10"/>
      <c r="I36" s="10">
        <v>1</v>
      </c>
      <c r="J36" s="10">
        <v>1</v>
      </c>
      <c r="K36" s="10"/>
      <c r="L36" s="10">
        <f>SUM(D36:K36)</f>
        <v>6</v>
      </c>
      <c r="M36" s="135"/>
    </row>
    <row r="37" spans="1:13" ht="30" customHeight="1" x14ac:dyDescent="0.2">
      <c r="A37" s="163" t="s">
        <v>214</v>
      </c>
      <c r="B37" s="154"/>
      <c r="C37" s="10" t="s">
        <v>199</v>
      </c>
      <c r="D37" s="10"/>
      <c r="E37" s="10">
        <v>1</v>
      </c>
      <c r="F37" s="10">
        <v>2</v>
      </c>
      <c r="G37" s="10">
        <v>2</v>
      </c>
      <c r="H37" s="10"/>
      <c r="I37" s="10">
        <v>1</v>
      </c>
      <c r="J37" s="10">
        <v>2</v>
      </c>
      <c r="K37" s="10"/>
      <c r="L37" s="10">
        <f>SUM(D37:K37)</f>
        <v>8</v>
      </c>
      <c r="M37" s="135"/>
    </row>
    <row r="38" spans="1:13" ht="30" customHeight="1" x14ac:dyDescent="0.2">
      <c r="A38" s="163"/>
      <c r="B38" s="154"/>
      <c r="C38" s="10" t="s">
        <v>234</v>
      </c>
      <c r="D38" s="10"/>
      <c r="E38" s="10">
        <v>1</v>
      </c>
      <c r="F38" s="10">
        <v>1</v>
      </c>
      <c r="G38" s="10">
        <v>3</v>
      </c>
      <c r="H38" s="10"/>
      <c r="I38" s="10"/>
      <c r="J38" s="10"/>
      <c r="K38" s="10"/>
      <c r="L38" s="10">
        <f>SUM(D38:K38)</f>
        <v>5</v>
      </c>
      <c r="M38" s="135"/>
    </row>
    <row r="39" spans="1:13" ht="30" customHeight="1" x14ac:dyDescent="0.2">
      <c r="A39" s="163"/>
      <c r="B39" s="155"/>
      <c r="C39" s="10" t="s">
        <v>201</v>
      </c>
      <c r="D39" s="10">
        <f>SUM(D34:D38)</f>
        <v>1</v>
      </c>
      <c r="E39" s="10">
        <f t="shared" ref="E39:L39" si="4">SUM(E34:E38)</f>
        <v>4</v>
      </c>
      <c r="F39" s="10">
        <f t="shared" si="4"/>
        <v>8</v>
      </c>
      <c r="G39" s="10">
        <f t="shared" si="4"/>
        <v>9</v>
      </c>
      <c r="H39" s="10">
        <f t="shared" si="4"/>
        <v>0</v>
      </c>
      <c r="I39" s="10">
        <f t="shared" si="4"/>
        <v>2</v>
      </c>
      <c r="J39" s="10">
        <f t="shared" si="4"/>
        <v>4</v>
      </c>
      <c r="K39" s="10">
        <f t="shared" si="4"/>
        <v>0</v>
      </c>
      <c r="L39" s="10">
        <f t="shared" si="4"/>
        <v>28</v>
      </c>
      <c r="M39" s="135"/>
    </row>
    <row r="40" spans="1:13" ht="30" customHeight="1" x14ac:dyDescent="0.2">
      <c r="A40" s="163"/>
      <c r="B40" s="156" t="s">
        <v>202</v>
      </c>
      <c r="C40" s="9" t="s">
        <v>142</v>
      </c>
      <c r="D40" s="10"/>
      <c r="E40" s="10"/>
      <c r="F40" s="10">
        <v>3</v>
      </c>
      <c r="G40" s="10"/>
      <c r="H40" s="10">
        <v>8</v>
      </c>
      <c r="I40" s="10">
        <v>2</v>
      </c>
      <c r="J40" s="10">
        <v>7</v>
      </c>
      <c r="K40" s="10">
        <v>1</v>
      </c>
      <c r="L40" s="10">
        <f>SUM(D40:K40)</f>
        <v>21</v>
      </c>
      <c r="M40" s="135"/>
    </row>
    <row r="41" spans="1:13" ht="30" customHeight="1" x14ac:dyDescent="0.2">
      <c r="A41" s="163"/>
      <c r="B41" s="157"/>
      <c r="C41" s="9" t="s">
        <v>143</v>
      </c>
      <c r="D41" s="10"/>
      <c r="E41" s="10"/>
      <c r="F41" s="10"/>
      <c r="G41" s="10"/>
      <c r="H41" s="10"/>
      <c r="I41" s="10"/>
      <c r="J41" s="10"/>
      <c r="K41" s="10">
        <v>13</v>
      </c>
      <c r="L41" s="10">
        <f>SUM(D41:K41)</f>
        <v>13</v>
      </c>
      <c r="M41" s="135"/>
    </row>
    <row r="42" spans="1:13" ht="30" customHeight="1" x14ac:dyDescent="0.2">
      <c r="A42" s="163"/>
      <c r="B42" s="157"/>
      <c r="C42" s="9" t="s">
        <v>144</v>
      </c>
      <c r="D42" s="10"/>
      <c r="E42" s="10">
        <v>1</v>
      </c>
      <c r="F42" s="10"/>
      <c r="G42" s="10"/>
      <c r="H42" s="10">
        <v>2</v>
      </c>
      <c r="I42" s="10"/>
      <c r="J42" s="10"/>
      <c r="K42" s="10"/>
      <c r="L42" s="10">
        <f>SUM(D42:K42)</f>
        <v>3</v>
      </c>
      <c r="M42" s="135"/>
    </row>
    <row r="43" spans="1:13" ht="30" customHeight="1" x14ac:dyDescent="0.2">
      <c r="A43" s="163"/>
      <c r="B43" s="157"/>
      <c r="C43" s="9" t="s">
        <v>235</v>
      </c>
      <c r="D43" s="10"/>
      <c r="E43" s="10">
        <v>1</v>
      </c>
      <c r="F43" s="10"/>
      <c r="G43" s="10"/>
      <c r="H43" s="10"/>
      <c r="I43" s="10"/>
      <c r="J43" s="10"/>
      <c r="K43" s="10"/>
      <c r="L43" s="10">
        <f>SUM(D43:K43)</f>
        <v>1</v>
      </c>
      <c r="M43" s="135"/>
    </row>
    <row r="44" spans="1:13" ht="30" customHeight="1" x14ac:dyDescent="0.2">
      <c r="A44" s="163"/>
      <c r="B44" s="158"/>
      <c r="C44" s="9" t="s">
        <v>203</v>
      </c>
      <c r="D44" s="10">
        <f>SUM(D40:D43)</f>
        <v>0</v>
      </c>
      <c r="E44" s="10">
        <f t="shared" ref="E44:L44" si="5">SUM(E40:E43)</f>
        <v>2</v>
      </c>
      <c r="F44" s="10">
        <f t="shared" si="5"/>
        <v>3</v>
      </c>
      <c r="G44" s="10">
        <f t="shared" si="5"/>
        <v>0</v>
      </c>
      <c r="H44" s="10">
        <f t="shared" si="5"/>
        <v>10</v>
      </c>
      <c r="I44" s="10">
        <f t="shared" si="5"/>
        <v>2</v>
      </c>
      <c r="J44" s="10">
        <f t="shared" si="5"/>
        <v>7</v>
      </c>
      <c r="K44" s="10">
        <f t="shared" si="5"/>
        <v>14</v>
      </c>
      <c r="L44" s="10">
        <f t="shared" si="5"/>
        <v>38</v>
      </c>
      <c r="M44" s="135"/>
    </row>
    <row r="45" spans="1:13" ht="30" customHeight="1" x14ac:dyDescent="0.2">
      <c r="A45" s="159" t="s">
        <v>204</v>
      </c>
      <c r="B45" s="160"/>
      <c r="C45" s="161"/>
      <c r="D45" s="10">
        <f>SUM(D39,D44)</f>
        <v>1</v>
      </c>
      <c r="E45" s="10">
        <f t="shared" ref="E45:L45" si="6">SUM(E39,E44)</f>
        <v>6</v>
      </c>
      <c r="F45" s="10">
        <f t="shared" si="6"/>
        <v>11</v>
      </c>
      <c r="G45" s="10">
        <f t="shared" si="6"/>
        <v>9</v>
      </c>
      <c r="H45" s="10">
        <f t="shared" si="6"/>
        <v>10</v>
      </c>
      <c r="I45" s="10">
        <f t="shared" si="6"/>
        <v>4</v>
      </c>
      <c r="J45" s="10">
        <f t="shared" si="6"/>
        <v>11</v>
      </c>
      <c r="K45" s="10">
        <f t="shared" si="6"/>
        <v>14</v>
      </c>
      <c r="L45" s="10">
        <f t="shared" si="6"/>
        <v>66</v>
      </c>
      <c r="M45" s="136"/>
    </row>
    <row r="46" spans="1:13" ht="30" customHeight="1" x14ac:dyDescent="0.2">
      <c r="A46" s="165" t="s">
        <v>205</v>
      </c>
      <c r="B46" s="144"/>
      <c r="C46" s="144"/>
      <c r="D46" s="10"/>
      <c r="E46" s="10">
        <v>1</v>
      </c>
      <c r="F46" s="10"/>
      <c r="G46" s="10">
        <v>1</v>
      </c>
      <c r="H46" s="10"/>
      <c r="I46" s="10"/>
      <c r="J46" s="10"/>
      <c r="K46" s="10"/>
      <c r="L46" s="10">
        <f>SUM(D46:K46)</f>
        <v>2</v>
      </c>
      <c r="M46" s="11">
        <f>SUM(L46)</f>
        <v>2</v>
      </c>
    </row>
    <row r="47" spans="1:13" ht="30" customHeight="1" x14ac:dyDescent="0.2">
      <c r="A47" s="144" t="s">
        <v>206</v>
      </c>
      <c r="B47" s="144"/>
      <c r="C47" s="144"/>
      <c r="D47" s="10">
        <v>1</v>
      </c>
      <c r="E47" s="10">
        <v>1</v>
      </c>
      <c r="F47" s="10"/>
      <c r="G47" s="10">
        <v>2</v>
      </c>
      <c r="H47" s="10"/>
      <c r="I47" s="10">
        <v>2</v>
      </c>
      <c r="J47" s="10"/>
      <c r="K47" s="10"/>
      <c r="L47" s="10">
        <f>SUM(D47:K47)</f>
        <v>6</v>
      </c>
      <c r="M47" s="11">
        <f>SUM(L47)</f>
        <v>6</v>
      </c>
    </row>
    <row r="48" spans="1:13" ht="30" customHeight="1" x14ac:dyDescent="0.2">
      <c r="A48" s="152" t="s">
        <v>207</v>
      </c>
      <c r="B48" s="144"/>
      <c r="C48" s="144"/>
      <c r="D48" s="10">
        <f>SUM(D30,D31,D32,D45,D46,D47)</f>
        <v>9</v>
      </c>
      <c r="E48" s="10">
        <f>SUM(E30,E31,E32,E45,E46,E47)</f>
        <v>36</v>
      </c>
      <c r="F48" s="10">
        <f t="shared" ref="F48:L48" si="7">SUM(F30,F31,F32,F45,F46,F47)</f>
        <v>62</v>
      </c>
      <c r="G48" s="10">
        <f t="shared" si="7"/>
        <v>89</v>
      </c>
      <c r="H48" s="10">
        <f t="shared" si="7"/>
        <v>53</v>
      </c>
      <c r="I48" s="10">
        <f t="shared" si="7"/>
        <v>41</v>
      </c>
      <c r="J48" s="10">
        <f t="shared" si="7"/>
        <v>87</v>
      </c>
      <c r="K48" s="10">
        <f t="shared" si="7"/>
        <v>22</v>
      </c>
      <c r="L48" s="10">
        <f t="shared" si="7"/>
        <v>399</v>
      </c>
      <c r="M48" s="10">
        <f>SUM(M30,M31,M32,M34,M46,M47)</f>
        <v>399</v>
      </c>
    </row>
    <row r="49" spans="1:13" ht="21" customHeight="1" x14ac:dyDescent="0.2">
      <c r="A49" s="17"/>
      <c r="B49" s="17"/>
      <c r="C49" s="18"/>
      <c r="D49" s="17"/>
      <c r="E49" s="17"/>
      <c r="F49" s="19" t="s">
        <v>227</v>
      </c>
      <c r="G49" s="19"/>
      <c r="H49" s="19"/>
      <c r="I49" s="19"/>
      <c r="J49" s="19"/>
      <c r="K49" s="19"/>
      <c r="L49" s="19"/>
      <c r="M49" s="19"/>
    </row>
    <row r="50" spans="1:13" ht="21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21.75" customHeight="1" x14ac:dyDescent="0.2"/>
    <row r="52" spans="1:13" ht="21" customHeight="1" x14ac:dyDescent="0.2"/>
    <row r="53" spans="1:13" ht="21" customHeight="1" x14ac:dyDescent="0.2"/>
    <row r="54" spans="1:13" ht="21" customHeight="1" x14ac:dyDescent="0.2"/>
    <row r="55" spans="1:13" ht="21" customHeight="1" x14ac:dyDescent="0.2"/>
    <row r="56" spans="1:13" ht="21" customHeight="1" x14ac:dyDescent="0.2"/>
    <row r="57" spans="1:13" ht="21" customHeight="1" x14ac:dyDescent="0.2"/>
  </sheetData>
  <mergeCells count="26">
    <mergeCell ref="A46:C46"/>
    <mergeCell ref="A47:C47"/>
    <mergeCell ref="A48:C48"/>
    <mergeCell ref="A33:C33"/>
    <mergeCell ref="A34:A36"/>
    <mergeCell ref="B34:B39"/>
    <mergeCell ref="M34:M45"/>
    <mergeCell ref="A37:A44"/>
    <mergeCell ref="B40:B44"/>
    <mergeCell ref="A45:C45"/>
    <mergeCell ref="M21:M23"/>
    <mergeCell ref="B24:B28"/>
    <mergeCell ref="M24:M28"/>
    <mergeCell ref="A30:C30"/>
    <mergeCell ref="A31:C31"/>
    <mergeCell ref="A32:C32"/>
    <mergeCell ref="B2:C2"/>
    <mergeCell ref="A3:A6"/>
    <mergeCell ref="B3:B7"/>
    <mergeCell ref="M3:M7"/>
    <mergeCell ref="A7:A28"/>
    <mergeCell ref="B8:B13"/>
    <mergeCell ref="M8:M13"/>
    <mergeCell ref="B14:B20"/>
    <mergeCell ref="M14:M20"/>
    <mergeCell ref="B21:B23"/>
  </mergeCells>
  <phoneticPr fontId="2"/>
  <pageMargins left="0.78740157480314965" right="0.78740157480314965" top="1.1811023622047245" bottom="0.39370078740157483" header="0.9055118110236221" footer="0.31496062992125984"/>
  <pageSetup paperSize="9" orientation="portrait" r:id="rId1"/>
  <headerFooter alignWithMargins="0">
    <oddFooter xml:space="preserve">&amp;C&amp;28 </oddFooter>
  </headerFooter>
  <rowBreaks count="1" manualBreakCount="1">
    <brk id="3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M57"/>
  <sheetViews>
    <sheetView zoomScaleNormal="100" workbookViewId="0">
      <pane xSplit="3" ySplit="2" topLeftCell="D21" activePane="bottomRight" state="frozen"/>
      <selection pane="topRight" activeCell="P1" sqref="P1"/>
      <selection pane="bottomLeft" activeCell="A3" sqref="A3"/>
      <selection pane="bottomRight" activeCell="M35" sqref="M35:M45"/>
    </sheetView>
  </sheetViews>
  <sheetFormatPr defaultRowHeight="21" x14ac:dyDescent="0.2"/>
  <cols>
    <col min="1" max="2" width="4.875" style="1" customWidth="1"/>
    <col min="3" max="3" width="22" style="1" bestFit="1" customWidth="1"/>
    <col min="4" max="11" width="5.25" style="1" customWidth="1"/>
    <col min="12" max="13" width="5.25" style="2" customWidth="1"/>
    <col min="14" max="16384" width="9" style="1"/>
  </cols>
  <sheetData>
    <row r="1" spans="1:13" x14ac:dyDescent="0.2">
      <c r="A1" s="4" t="s">
        <v>169</v>
      </c>
    </row>
    <row r="2" spans="1:13" ht="51" customHeight="1" x14ac:dyDescent="0.2">
      <c r="A2" s="8" t="s">
        <v>3</v>
      </c>
      <c r="B2" s="141" t="s">
        <v>170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209</v>
      </c>
      <c r="K2" s="7" t="s">
        <v>174</v>
      </c>
      <c r="L2" s="7" t="s">
        <v>13</v>
      </c>
      <c r="M2" s="7" t="s">
        <v>14</v>
      </c>
    </row>
    <row r="3" spans="1:13" ht="21.95" customHeight="1" x14ac:dyDescent="0.2">
      <c r="A3" s="166" t="s">
        <v>210</v>
      </c>
      <c r="B3" s="143" t="s">
        <v>176</v>
      </c>
      <c r="C3" s="9" t="s">
        <v>151</v>
      </c>
      <c r="D3" s="10">
        <v>1</v>
      </c>
      <c r="E3" s="10">
        <v>1</v>
      </c>
      <c r="F3" s="10">
        <v>3</v>
      </c>
      <c r="G3" s="10">
        <v>4</v>
      </c>
      <c r="H3" s="10">
        <v>4</v>
      </c>
      <c r="I3" s="10"/>
      <c r="J3" s="10">
        <v>2</v>
      </c>
      <c r="K3" s="10"/>
      <c r="L3" s="10">
        <f t="shared" ref="L3:L30" si="0">SUM(E3:K3)</f>
        <v>14</v>
      </c>
      <c r="M3" s="140">
        <f>L3+L4+L5+L6+L7+L8+1</f>
        <v>50</v>
      </c>
    </row>
    <row r="4" spans="1:13" ht="21.95" customHeight="1" x14ac:dyDescent="0.2">
      <c r="A4" s="170"/>
      <c r="B4" s="143"/>
      <c r="C4" s="9" t="s">
        <v>236</v>
      </c>
      <c r="D4" s="10"/>
      <c r="E4" s="10">
        <v>1</v>
      </c>
      <c r="F4" s="10">
        <v>1</v>
      </c>
      <c r="G4" s="10">
        <v>1</v>
      </c>
      <c r="H4" s="10">
        <v>2</v>
      </c>
      <c r="I4" s="10"/>
      <c r="J4" s="10">
        <v>1</v>
      </c>
      <c r="K4" s="10"/>
      <c r="L4" s="10">
        <f t="shared" si="0"/>
        <v>6</v>
      </c>
      <c r="M4" s="144"/>
    </row>
    <row r="5" spans="1:13" ht="21.95" customHeight="1" x14ac:dyDescent="0.2">
      <c r="A5" s="170"/>
      <c r="B5" s="143"/>
      <c r="C5" s="9" t="s">
        <v>84</v>
      </c>
      <c r="D5" s="10"/>
      <c r="E5" s="10">
        <v>1</v>
      </c>
      <c r="F5" s="10">
        <v>1</v>
      </c>
      <c r="G5" s="10">
        <v>4</v>
      </c>
      <c r="H5" s="10">
        <v>2</v>
      </c>
      <c r="I5" s="10">
        <v>1</v>
      </c>
      <c r="J5" s="10">
        <v>7</v>
      </c>
      <c r="K5" s="10"/>
      <c r="L5" s="10">
        <f t="shared" si="0"/>
        <v>16</v>
      </c>
      <c r="M5" s="144"/>
    </row>
    <row r="6" spans="1:13" ht="21.95" customHeight="1" x14ac:dyDescent="0.2">
      <c r="A6" s="170"/>
      <c r="B6" s="143"/>
      <c r="C6" s="12" t="s">
        <v>237</v>
      </c>
      <c r="D6" s="10"/>
      <c r="E6" s="10">
        <v>1</v>
      </c>
      <c r="F6" s="10"/>
      <c r="G6" s="10"/>
      <c r="H6" s="10"/>
      <c r="I6" s="10"/>
      <c r="J6" s="10"/>
      <c r="K6" s="10"/>
      <c r="L6" s="10">
        <f t="shared" si="0"/>
        <v>1</v>
      </c>
      <c r="M6" s="144"/>
    </row>
    <row r="7" spans="1:13" ht="21.95" customHeight="1" x14ac:dyDescent="0.2">
      <c r="A7" s="170"/>
      <c r="B7" s="143"/>
      <c r="C7" s="9" t="s">
        <v>216</v>
      </c>
      <c r="D7" s="10"/>
      <c r="E7" s="10">
        <v>1</v>
      </c>
      <c r="F7" s="10">
        <v>2</v>
      </c>
      <c r="G7" s="10">
        <v>2</v>
      </c>
      <c r="H7" s="10"/>
      <c r="I7" s="10"/>
      <c r="J7" s="10">
        <v>3</v>
      </c>
      <c r="K7" s="10"/>
      <c r="L7" s="10">
        <f t="shared" si="0"/>
        <v>8</v>
      </c>
      <c r="M7" s="144"/>
    </row>
    <row r="8" spans="1:13" ht="21.95" customHeight="1" x14ac:dyDescent="0.2">
      <c r="A8" s="163" t="s">
        <v>212</v>
      </c>
      <c r="B8" s="143"/>
      <c r="C8" s="9" t="s">
        <v>89</v>
      </c>
      <c r="D8" s="10"/>
      <c r="E8" s="10">
        <v>1</v>
      </c>
      <c r="F8" s="10">
        <v>1</v>
      </c>
      <c r="G8" s="10">
        <v>2</v>
      </c>
      <c r="H8" s="10"/>
      <c r="I8" s="10"/>
      <c r="J8" s="10"/>
      <c r="K8" s="10"/>
      <c r="L8" s="10">
        <f t="shared" si="0"/>
        <v>4</v>
      </c>
      <c r="M8" s="144"/>
    </row>
    <row r="9" spans="1:13" ht="21.95" customHeight="1" x14ac:dyDescent="0.2">
      <c r="A9" s="171"/>
      <c r="B9" s="143" t="s">
        <v>91</v>
      </c>
      <c r="C9" s="9" t="s">
        <v>238</v>
      </c>
      <c r="D9" s="10">
        <v>1</v>
      </c>
      <c r="E9" s="10">
        <v>1</v>
      </c>
      <c r="F9" s="10">
        <v>1</v>
      </c>
      <c r="G9" s="10">
        <v>3</v>
      </c>
      <c r="H9" s="10">
        <v>2</v>
      </c>
      <c r="I9" s="10"/>
      <c r="J9" s="10">
        <v>2</v>
      </c>
      <c r="K9" s="10"/>
      <c r="L9" s="10">
        <f t="shared" si="0"/>
        <v>9</v>
      </c>
      <c r="M9" s="140">
        <f>L9+L10+L11+L12+L13+1</f>
        <v>56</v>
      </c>
    </row>
    <row r="10" spans="1:13" ht="21.95" customHeight="1" x14ac:dyDescent="0.2">
      <c r="A10" s="171"/>
      <c r="B10" s="144"/>
      <c r="C10" s="9" t="s">
        <v>180</v>
      </c>
      <c r="D10" s="10"/>
      <c r="E10" s="10">
        <v>1</v>
      </c>
      <c r="F10" s="10">
        <v>2</v>
      </c>
      <c r="G10" s="10">
        <v>2</v>
      </c>
      <c r="H10" s="10">
        <v>1</v>
      </c>
      <c r="I10" s="10"/>
      <c r="J10" s="10"/>
      <c r="K10" s="10">
        <v>2</v>
      </c>
      <c r="L10" s="10">
        <f t="shared" si="0"/>
        <v>8</v>
      </c>
      <c r="M10" s="140"/>
    </row>
    <row r="11" spans="1:13" ht="21.95" customHeight="1" x14ac:dyDescent="0.2">
      <c r="A11" s="171"/>
      <c r="B11" s="144"/>
      <c r="C11" s="9" t="s">
        <v>181</v>
      </c>
      <c r="D11" s="10"/>
      <c r="E11" s="10">
        <v>1</v>
      </c>
      <c r="F11" s="10">
        <v>1</v>
      </c>
      <c r="G11" s="10"/>
      <c r="H11" s="10">
        <v>2</v>
      </c>
      <c r="I11" s="10">
        <v>2</v>
      </c>
      <c r="J11" s="10">
        <v>1</v>
      </c>
      <c r="K11" s="10"/>
      <c r="L11" s="10">
        <f t="shared" si="0"/>
        <v>7</v>
      </c>
      <c r="M11" s="140"/>
    </row>
    <row r="12" spans="1:13" ht="21.95" customHeight="1" x14ac:dyDescent="0.2">
      <c r="A12" s="171"/>
      <c r="B12" s="144"/>
      <c r="C12" s="9" t="s">
        <v>182</v>
      </c>
      <c r="D12" s="10"/>
      <c r="E12" s="10">
        <v>1</v>
      </c>
      <c r="F12" s="10">
        <v>2</v>
      </c>
      <c r="G12" s="10">
        <v>3</v>
      </c>
      <c r="H12" s="10">
        <v>3</v>
      </c>
      <c r="I12" s="10">
        <v>4</v>
      </c>
      <c r="J12" s="10">
        <v>5</v>
      </c>
      <c r="K12" s="10"/>
      <c r="L12" s="10">
        <f t="shared" si="0"/>
        <v>18</v>
      </c>
      <c r="M12" s="140"/>
    </row>
    <row r="13" spans="1:13" ht="21.95" customHeight="1" x14ac:dyDescent="0.2">
      <c r="A13" s="171"/>
      <c r="B13" s="144"/>
      <c r="C13" s="9" t="s">
        <v>183</v>
      </c>
      <c r="D13" s="10"/>
      <c r="E13" s="10">
        <v>1</v>
      </c>
      <c r="F13" s="10">
        <v>2</v>
      </c>
      <c r="G13" s="10">
        <v>5</v>
      </c>
      <c r="H13" s="10">
        <v>3</v>
      </c>
      <c r="I13" s="10">
        <v>1</v>
      </c>
      <c r="J13" s="10">
        <v>1</v>
      </c>
      <c r="K13" s="10"/>
      <c r="L13" s="10">
        <f t="shared" si="0"/>
        <v>13</v>
      </c>
      <c r="M13" s="140"/>
    </row>
    <row r="14" spans="1:13" ht="21.95" customHeight="1" x14ac:dyDescent="0.2">
      <c r="A14" s="171"/>
      <c r="B14" s="143" t="s">
        <v>184</v>
      </c>
      <c r="C14" s="9" t="s">
        <v>185</v>
      </c>
      <c r="D14" s="10">
        <v>1</v>
      </c>
      <c r="E14" s="10">
        <v>1</v>
      </c>
      <c r="F14" s="10">
        <v>2</v>
      </c>
      <c r="G14" s="10">
        <v>3</v>
      </c>
      <c r="H14" s="10">
        <v>2</v>
      </c>
      <c r="I14" s="10">
        <v>1</v>
      </c>
      <c r="J14" s="10">
        <v>1</v>
      </c>
      <c r="K14" s="10"/>
      <c r="L14" s="10">
        <f t="shared" si="0"/>
        <v>10</v>
      </c>
      <c r="M14" s="140">
        <f>L14+L15+L16+L17+L18+L19+L20+1</f>
        <v>107</v>
      </c>
    </row>
    <row r="15" spans="1:13" ht="21.95" customHeight="1" x14ac:dyDescent="0.2">
      <c r="A15" s="171"/>
      <c r="B15" s="143"/>
      <c r="C15" s="9" t="s">
        <v>186</v>
      </c>
      <c r="D15" s="10"/>
      <c r="E15" s="10">
        <v>1</v>
      </c>
      <c r="F15" s="10">
        <v>3</v>
      </c>
      <c r="G15" s="10">
        <v>5</v>
      </c>
      <c r="H15" s="10">
        <v>1</v>
      </c>
      <c r="I15" s="10">
        <v>2</v>
      </c>
      <c r="J15" s="10">
        <v>2</v>
      </c>
      <c r="K15" s="10"/>
      <c r="L15" s="10">
        <f t="shared" si="0"/>
        <v>14</v>
      </c>
      <c r="M15" s="140"/>
    </row>
    <row r="16" spans="1:13" ht="21.95" customHeight="1" x14ac:dyDescent="0.2">
      <c r="A16" s="171"/>
      <c r="B16" s="143"/>
      <c r="C16" s="9" t="s">
        <v>221</v>
      </c>
      <c r="D16" s="10"/>
      <c r="E16" s="10">
        <v>1</v>
      </c>
      <c r="F16" s="10">
        <v>3</v>
      </c>
      <c r="G16" s="10">
        <v>3</v>
      </c>
      <c r="H16" s="10">
        <v>1</v>
      </c>
      <c r="I16" s="10">
        <v>2</v>
      </c>
      <c r="J16" s="10"/>
      <c r="K16" s="10"/>
      <c r="L16" s="10">
        <f t="shared" si="0"/>
        <v>10</v>
      </c>
      <c r="M16" s="140"/>
    </row>
    <row r="17" spans="1:13" ht="21.95" customHeight="1" x14ac:dyDescent="0.2">
      <c r="A17" s="171"/>
      <c r="B17" s="143"/>
      <c r="C17" s="9" t="s">
        <v>106</v>
      </c>
      <c r="D17" s="10"/>
      <c r="E17" s="10"/>
      <c r="F17" s="10">
        <v>1</v>
      </c>
      <c r="G17" s="10"/>
      <c r="H17" s="10">
        <v>1</v>
      </c>
      <c r="I17" s="10"/>
      <c r="J17" s="10"/>
      <c r="K17" s="10"/>
      <c r="L17" s="10">
        <f t="shared" si="0"/>
        <v>2</v>
      </c>
      <c r="M17" s="140"/>
    </row>
    <row r="18" spans="1:13" ht="21.95" customHeight="1" x14ac:dyDescent="0.2">
      <c r="A18" s="171"/>
      <c r="B18" s="143"/>
      <c r="C18" s="9" t="s">
        <v>110</v>
      </c>
      <c r="D18" s="10"/>
      <c r="E18" s="10"/>
      <c r="F18" s="10">
        <v>4</v>
      </c>
      <c r="G18" s="10">
        <v>3</v>
      </c>
      <c r="H18" s="10">
        <v>10</v>
      </c>
      <c r="I18" s="10">
        <v>4</v>
      </c>
      <c r="J18" s="10">
        <v>21</v>
      </c>
      <c r="K18" s="10">
        <v>1</v>
      </c>
      <c r="L18" s="10">
        <f t="shared" si="0"/>
        <v>43</v>
      </c>
      <c r="M18" s="140"/>
    </row>
    <row r="19" spans="1:13" ht="21.95" customHeight="1" x14ac:dyDescent="0.2">
      <c r="A19" s="171"/>
      <c r="B19" s="143"/>
      <c r="C19" s="9" t="s">
        <v>222</v>
      </c>
      <c r="D19" s="10"/>
      <c r="E19" s="10">
        <v>1</v>
      </c>
      <c r="F19" s="10">
        <v>2</v>
      </c>
      <c r="G19" s="10">
        <v>6</v>
      </c>
      <c r="H19" s="10">
        <v>2</v>
      </c>
      <c r="I19" s="10">
        <v>4</v>
      </c>
      <c r="J19" s="10">
        <v>3</v>
      </c>
      <c r="K19" s="10"/>
      <c r="L19" s="10">
        <f t="shared" si="0"/>
        <v>18</v>
      </c>
      <c r="M19" s="140"/>
    </row>
    <row r="20" spans="1:13" ht="21.95" customHeight="1" x14ac:dyDescent="0.2">
      <c r="A20" s="171"/>
      <c r="B20" s="143"/>
      <c r="C20" s="9" t="s">
        <v>112</v>
      </c>
      <c r="D20" s="10"/>
      <c r="E20" s="10">
        <v>1</v>
      </c>
      <c r="F20" s="10">
        <v>1</v>
      </c>
      <c r="G20" s="10">
        <v>2</v>
      </c>
      <c r="H20" s="10"/>
      <c r="I20" s="10">
        <v>2</v>
      </c>
      <c r="J20" s="10">
        <v>3</v>
      </c>
      <c r="K20" s="10"/>
      <c r="L20" s="10">
        <f t="shared" si="0"/>
        <v>9</v>
      </c>
      <c r="M20" s="140"/>
    </row>
    <row r="21" spans="1:13" ht="21.95" customHeight="1" x14ac:dyDescent="0.2">
      <c r="A21" s="171"/>
      <c r="B21" s="137" t="s">
        <v>114</v>
      </c>
      <c r="C21" s="9" t="s">
        <v>162</v>
      </c>
      <c r="D21" s="10">
        <v>1</v>
      </c>
      <c r="E21" s="10">
        <v>1</v>
      </c>
      <c r="F21" s="10">
        <v>3</v>
      </c>
      <c r="G21" s="10">
        <v>5</v>
      </c>
      <c r="H21" s="10"/>
      <c r="I21" s="10">
        <v>1</v>
      </c>
      <c r="J21" s="10">
        <v>4</v>
      </c>
      <c r="K21" s="10"/>
      <c r="L21" s="10">
        <f t="shared" si="0"/>
        <v>14</v>
      </c>
      <c r="M21" s="140">
        <f>L21+L22+L23+L24+1</f>
        <v>42</v>
      </c>
    </row>
    <row r="22" spans="1:13" ht="21.95" customHeight="1" x14ac:dyDescent="0.2">
      <c r="A22" s="171"/>
      <c r="B22" s="138"/>
      <c r="C22" s="9" t="s">
        <v>117</v>
      </c>
      <c r="D22" s="10"/>
      <c r="E22" s="10">
        <v>1</v>
      </c>
      <c r="F22" s="10">
        <v>3</v>
      </c>
      <c r="G22" s="10">
        <v>5</v>
      </c>
      <c r="H22" s="10">
        <v>2</v>
      </c>
      <c r="I22" s="10">
        <v>2</v>
      </c>
      <c r="J22" s="10">
        <v>3</v>
      </c>
      <c r="K22" s="10"/>
      <c r="L22" s="10">
        <f t="shared" si="0"/>
        <v>16</v>
      </c>
      <c r="M22" s="140"/>
    </row>
    <row r="23" spans="1:13" ht="21.95" customHeight="1" x14ac:dyDescent="0.2">
      <c r="A23" s="171"/>
      <c r="B23" s="138"/>
      <c r="C23" s="9" t="s">
        <v>239</v>
      </c>
      <c r="D23" s="10"/>
      <c r="E23" s="10">
        <v>1</v>
      </c>
      <c r="F23" s="10">
        <v>1</v>
      </c>
      <c r="G23" s="10">
        <v>1</v>
      </c>
      <c r="H23" s="10"/>
      <c r="I23" s="10"/>
      <c r="J23" s="10">
        <v>1</v>
      </c>
      <c r="K23" s="10"/>
      <c r="L23" s="10">
        <f t="shared" si="0"/>
        <v>4</v>
      </c>
      <c r="M23" s="140"/>
    </row>
    <row r="24" spans="1:13" ht="21.95" customHeight="1" x14ac:dyDescent="0.2">
      <c r="A24" s="171"/>
      <c r="B24" s="139"/>
      <c r="C24" s="9" t="s">
        <v>223</v>
      </c>
      <c r="D24" s="10"/>
      <c r="E24" s="10">
        <v>1</v>
      </c>
      <c r="F24" s="10">
        <v>1</v>
      </c>
      <c r="G24" s="10">
        <v>1</v>
      </c>
      <c r="H24" s="10"/>
      <c r="I24" s="10">
        <v>1</v>
      </c>
      <c r="J24" s="10">
        <v>3</v>
      </c>
      <c r="K24" s="10"/>
      <c r="L24" s="10">
        <f t="shared" si="0"/>
        <v>7</v>
      </c>
      <c r="M24" s="140"/>
    </row>
    <row r="25" spans="1:13" ht="21.95" customHeight="1" x14ac:dyDescent="0.2">
      <c r="A25" s="171"/>
      <c r="B25" s="143" t="s">
        <v>121</v>
      </c>
      <c r="C25" s="9" t="s">
        <v>240</v>
      </c>
      <c r="D25" s="10">
        <v>1</v>
      </c>
      <c r="E25" s="10">
        <v>1</v>
      </c>
      <c r="F25" s="10">
        <v>3</v>
      </c>
      <c r="G25" s="10">
        <v>2</v>
      </c>
      <c r="H25" s="10">
        <v>2</v>
      </c>
      <c r="I25" s="10">
        <v>1</v>
      </c>
      <c r="J25" s="10">
        <v>3</v>
      </c>
      <c r="K25" s="10">
        <v>4</v>
      </c>
      <c r="L25" s="10">
        <f t="shared" si="0"/>
        <v>16</v>
      </c>
      <c r="M25" s="140">
        <f>L25+L26+L27+L28+L29+1</f>
        <v>61</v>
      </c>
    </row>
    <row r="26" spans="1:13" ht="21.95" customHeight="1" x14ac:dyDescent="0.2">
      <c r="A26" s="171"/>
      <c r="B26" s="143"/>
      <c r="C26" s="9" t="s">
        <v>190</v>
      </c>
      <c r="D26" s="10"/>
      <c r="E26" s="10">
        <v>1</v>
      </c>
      <c r="F26" s="10">
        <v>2</v>
      </c>
      <c r="G26" s="10">
        <v>4</v>
      </c>
      <c r="H26" s="10">
        <v>1</v>
      </c>
      <c r="I26" s="10">
        <v>2</v>
      </c>
      <c r="J26" s="10"/>
      <c r="K26" s="10">
        <v>2</v>
      </c>
      <c r="L26" s="10">
        <f t="shared" si="0"/>
        <v>12</v>
      </c>
      <c r="M26" s="140"/>
    </row>
    <row r="27" spans="1:13" ht="21.95" customHeight="1" x14ac:dyDescent="0.2">
      <c r="A27" s="171"/>
      <c r="B27" s="143"/>
      <c r="C27" s="13" t="s">
        <v>241</v>
      </c>
      <c r="D27" s="10"/>
      <c r="E27" s="10">
        <v>1</v>
      </c>
      <c r="F27" s="10">
        <v>1</v>
      </c>
      <c r="G27" s="10">
        <v>2</v>
      </c>
      <c r="H27" s="10">
        <v>1</v>
      </c>
      <c r="I27" s="10"/>
      <c r="J27" s="10">
        <v>3</v>
      </c>
      <c r="K27" s="10"/>
      <c r="L27" s="10">
        <f t="shared" si="0"/>
        <v>8</v>
      </c>
      <c r="M27" s="140"/>
    </row>
    <row r="28" spans="1:13" ht="21.95" customHeight="1" x14ac:dyDescent="0.2">
      <c r="A28" s="171"/>
      <c r="B28" s="143"/>
      <c r="C28" s="9" t="s">
        <v>228</v>
      </c>
      <c r="D28" s="10"/>
      <c r="E28" s="10">
        <v>1</v>
      </c>
      <c r="F28" s="10">
        <v>2</v>
      </c>
      <c r="G28" s="10">
        <v>3</v>
      </c>
      <c r="H28" s="10">
        <v>1</v>
      </c>
      <c r="I28" s="10">
        <v>1</v>
      </c>
      <c r="J28" s="10">
        <v>3</v>
      </c>
      <c r="K28" s="10"/>
      <c r="L28" s="10">
        <f t="shared" si="0"/>
        <v>11</v>
      </c>
      <c r="M28" s="140"/>
    </row>
    <row r="29" spans="1:13" ht="21.95" customHeight="1" x14ac:dyDescent="0.2">
      <c r="A29" s="171"/>
      <c r="B29" s="143"/>
      <c r="C29" s="9" t="s">
        <v>229</v>
      </c>
      <c r="D29" s="10"/>
      <c r="E29" s="10">
        <v>1</v>
      </c>
      <c r="F29" s="10">
        <v>3</v>
      </c>
      <c r="G29" s="10">
        <v>2</v>
      </c>
      <c r="H29" s="10">
        <v>2</v>
      </c>
      <c r="I29" s="10">
        <v>3</v>
      </c>
      <c r="J29" s="10">
        <v>2</v>
      </c>
      <c r="K29" s="10"/>
      <c r="L29" s="10">
        <f t="shared" si="0"/>
        <v>13</v>
      </c>
      <c r="M29" s="140"/>
    </row>
    <row r="30" spans="1:13" ht="21.95" customHeight="1" x14ac:dyDescent="0.2">
      <c r="A30" s="21"/>
      <c r="B30" s="21" t="s">
        <v>126</v>
      </c>
      <c r="C30" s="22"/>
      <c r="D30" s="10">
        <v>1</v>
      </c>
      <c r="E30" s="10">
        <v>1</v>
      </c>
      <c r="F30" s="10">
        <v>1</v>
      </c>
      <c r="G30" s="10">
        <v>1</v>
      </c>
      <c r="H30" s="10"/>
      <c r="I30" s="10"/>
      <c r="J30" s="10"/>
      <c r="K30" s="10"/>
      <c r="L30" s="10">
        <f t="shared" si="0"/>
        <v>3</v>
      </c>
      <c r="M30" s="11">
        <f>L30+1</f>
        <v>4</v>
      </c>
    </row>
    <row r="31" spans="1:13" ht="21.95" customHeight="1" x14ac:dyDescent="0.2">
      <c r="A31" s="145" t="s">
        <v>192</v>
      </c>
      <c r="B31" s="146"/>
      <c r="C31" s="147"/>
      <c r="D31" s="10">
        <f t="shared" ref="D31:M31" si="1">SUM(D3:D30)</f>
        <v>6</v>
      </c>
      <c r="E31" s="10">
        <f t="shared" si="1"/>
        <v>26</v>
      </c>
      <c r="F31" s="10">
        <f t="shared" si="1"/>
        <v>52</v>
      </c>
      <c r="G31" s="10">
        <f t="shared" si="1"/>
        <v>74</v>
      </c>
      <c r="H31" s="10">
        <f t="shared" si="1"/>
        <v>45</v>
      </c>
      <c r="I31" s="10">
        <f t="shared" si="1"/>
        <v>34</v>
      </c>
      <c r="J31" s="10">
        <f t="shared" si="1"/>
        <v>74</v>
      </c>
      <c r="K31" s="10">
        <f t="shared" si="1"/>
        <v>9</v>
      </c>
      <c r="L31" s="10">
        <f t="shared" si="1"/>
        <v>314</v>
      </c>
      <c r="M31" s="11">
        <f t="shared" si="1"/>
        <v>320</v>
      </c>
    </row>
    <row r="32" spans="1:13" ht="21.95" customHeight="1" x14ac:dyDescent="0.2">
      <c r="A32" s="148" t="s">
        <v>193</v>
      </c>
      <c r="B32" s="148"/>
      <c r="C32" s="148"/>
      <c r="D32" s="10">
        <v>1</v>
      </c>
      <c r="E32" s="10">
        <v>1</v>
      </c>
      <c r="F32" s="10">
        <v>1</v>
      </c>
      <c r="G32" s="10">
        <v>1</v>
      </c>
      <c r="H32" s="10">
        <v>1</v>
      </c>
      <c r="I32" s="10"/>
      <c r="J32" s="10"/>
      <c r="K32" s="10"/>
      <c r="L32" s="10">
        <f>SUM(E32:K32)</f>
        <v>4</v>
      </c>
      <c r="M32" s="11">
        <f>L32+1</f>
        <v>5</v>
      </c>
    </row>
    <row r="33" spans="1:13" ht="21.95" customHeight="1" x14ac:dyDescent="0.2">
      <c r="A33" s="148" t="s">
        <v>194</v>
      </c>
      <c r="B33" s="148"/>
      <c r="C33" s="148"/>
      <c r="D33" s="10"/>
      <c r="E33" s="10">
        <v>1</v>
      </c>
      <c r="F33" s="10">
        <v>1</v>
      </c>
      <c r="G33" s="10">
        <v>1</v>
      </c>
      <c r="H33" s="10"/>
      <c r="I33" s="10"/>
      <c r="J33" s="10"/>
      <c r="K33" s="10"/>
      <c r="L33" s="10">
        <f>SUM(E33:K33)</f>
        <v>3</v>
      </c>
      <c r="M33" s="11">
        <f>L33+0</f>
        <v>3</v>
      </c>
    </row>
    <row r="34" spans="1:13" ht="21.95" customHeight="1" x14ac:dyDescent="0.2">
      <c r="A34" s="148" t="s">
        <v>195</v>
      </c>
      <c r="B34" s="148"/>
      <c r="C34" s="148"/>
      <c r="D34" s="10">
        <f t="shared" ref="D34:M34" si="2">SUM(D31:D33)</f>
        <v>7</v>
      </c>
      <c r="E34" s="10">
        <f t="shared" si="2"/>
        <v>28</v>
      </c>
      <c r="F34" s="10">
        <f t="shared" si="2"/>
        <v>54</v>
      </c>
      <c r="G34" s="10">
        <f t="shared" si="2"/>
        <v>76</v>
      </c>
      <c r="H34" s="10">
        <f t="shared" si="2"/>
        <v>46</v>
      </c>
      <c r="I34" s="10">
        <f t="shared" si="2"/>
        <v>34</v>
      </c>
      <c r="J34" s="10">
        <f t="shared" si="2"/>
        <v>74</v>
      </c>
      <c r="K34" s="10">
        <f t="shared" si="2"/>
        <v>9</v>
      </c>
      <c r="L34" s="10">
        <f t="shared" si="2"/>
        <v>321</v>
      </c>
      <c r="M34" s="11">
        <f t="shared" si="2"/>
        <v>328</v>
      </c>
    </row>
    <row r="35" spans="1:13" ht="30" customHeight="1" x14ac:dyDescent="0.2">
      <c r="A35" s="166" t="s">
        <v>213</v>
      </c>
      <c r="B35" s="153" t="s">
        <v>133</v>
      </c>
      <c r="C35" s="10" t="s">
        <v>242</v>
      </c>
      <c r="D35" s="10">
        <v>1</v>
      </c>
      <c r="E35" s="10">
        <v>1</v>
      </c>
      <c r="F35" s="10">
        <v>3</v>
      </c>
      <c r="G35" s="10">
        <v>2</v>
      </c>
      <c r="H35" s="10">
        <v>2</v>
      </c>
      <c r="I35" s="10"/>
      <c r="J35" s="10"/>
      <c r="K35" s="10"/>
      <c r="L35" s="10">
        <f>SUM(E35:K35)</f>
        <v>8</v>
      </c>
      <c r="M35" s="134">
        <f>L35+L36+L37+L38+L40+L41+L42+L43+1</f>
        <v>64</v>
      </c>
    </row>
    <row r="36" spans="1:13" ht="30" customHeight="1" x14ac:dyDescent="0.2">
      <c r="A36" s="170"/>
      <c r="B36" s="154"/>
      <c r="C36" s="9" t="s">
        <v>225</v>
      </c>
      <c r="D36" s="10"/>
      <c r="E36" s="10">
        <v>1</v>
      </c>
      <c r="F36" s="10">
        <v>2</v>
      </c>
      <c r="G36" s="10">
        <v>1</v>
      </c>
      <c r="H36" s="10"/>
      <c r="I36" s="10">
        <v>1</v>
      </c>
      <c r="J36" s="10">
        <v>1</v>
      </c>
      <c r="K36" s="10"/>
      <c r="L36" s="10">
        <f>SUM(E36:K36)</f>
        <v>6</v>
      </c>
      <c r="M36" s="135"/>
    </row>
    <row r="37" spans="1:13" ht="30" customHeight="1" x14ac:dyDescent="0.2">
      <c r="A37" s="163" t="s">
        <v>214</v>
      </c>
      <c r="B37" s="154"/>
      <c r="C37" s="10" t="s">
        <v>199</v>
      </c>
      <c r="D37" s="10"/>
      <c r="E37" s="10">
        <v>1</v>
      </c>
      <c r="F37" s="10">
        <v>2</v>
      </c>
      <c r="G37" s="10">
        <v>1</v>
      </c>
      <c r="H37" s="10">
        <v>1</v>
      </c>
      <c r="I37" s="10">
        <v>1</v>
      </c>
      <c r="J37" s="10">
        <v>1</v>
      </c>
      <c r="K37" s="10"/>
      <c r="L37" s="10">
        <f>SUM(E37:K37)</f>
        <v>7</v>
      </c>
      <c r="M37" s="135"/>
    </row>
    <row r="38" spans="1:13" ht="30" customHeight="1" x14ac:dyDescent="0.2">
      <c r="A38" s="163"/>
      <c r="B38" s="154"/>
      <c r="C38" s="10" t="s">
        <v>234</v>
      </c>
      <c r="D38" s="10"/>
      <c r="E38" s="10">
        <v>1</v>
      </c>
      <c r="F38" s="10">
        <v>1</v>
      </c>
      <c r="G38" s="10">
        <v>2</v>
      </c>
      <c r="H38" s="10">
        <v>1</v>
      </c>
      <c r="I38" s="10"/>
      <c r="J38" s="10"/>
      <c r="K38" s="10"/>
      <c r="L38" s="10">
        <f>SUM(E38:K38)</f>
        <v>5</v>
      </c>
      <c r="M38" s="135"/>
    </row>
    <row r="39" spans="1:13" ht="30" customHeight="1" x14ac:dyDescent="0.2">
      <c r="A39" s="163"/>
      <c r="B39" s="155"/>
      <c r="C39" s="10" t="s">
        <v>201</v>
      </c>
      <c r="D39" s="10">
        <f t="shared" ref="D39:J39" si="3">SUM(D35:D38)</f>
        <v>1</v>
      </c>
      <c r="E39" s="10">
        <f t="shared" si="3"/>
        <v>4</v>
      </c>
      <c r="F39" s="10">
        <f t="shared" si="3"/>
        <v>8</v>
      </c>
      <c r="G39" s="10">
        <f t="shared" si="3"/>
        <v>6</v>
      </c>
      <c r="H39" s="10">
        <f t="shared" si="3"/>
        <v>4</v>
      </c>
      <c r="I39" s="10">
        <f t="shared" si="3"/>
        <v>2</v>
      </c>
      <c r="J39" s="10">
        <f t="shared" si="3"/>
        <v>2</v>
      </c>
      <c r="K39" s="10"/>
      <c r="L39" s="10">
        <f>SUM(L35:L38)</f>
        <v>26</v>
      </c>
      <c r="M39" s="135"/>
    </row>
    <row r="40" spans="1:13" ht="30" customHeight="1" x14ac:dyDescent="0.2">
      <c r="A40" s="163"/>
      <c r="B40" s="156" t="s">
        <v>202</v>
      </c>
      <c r="C40" s="9" t="s">
        <v>142</v>
      </c>
      <c r="D40" s="10"/>
      <c r="E40" s="10"/>
      <c r="F40" s="10">
        <v>3</v>
      </c>
      <c r="G40" s="10"/>
      <c r="H40" s="10">
        <v>7</v>
      </c>
      <c r="I40" s="10">
        <v>3</v>
      </c>
      <c r="J40" s="10">
        <v>6</v>
      </c>
      <c r="K40" s="10">
        <v>1</v>
      </c>
      <c r="L40" s="10">
        <f>SUM(E40:K40)</f>
        <v>20</v>
      </c>
      <c r="M40" s="135"/>
    </row>
    <row r="41" spans="1:13" ht="30" customHeight="1" x14ac:dyDescent="0.2">
      <c r="A41" s="163"/>
      <c r="B41" s="157"/>
      <c r="C41" s="9" t="s">
        <v>143</v>
      </c>
      <c r="D41" s="10"/>
      <c r="E41" s="10"/>
      <c r="F41" s="10"/>
      <c r="G41" s="10"/>
      <c r="H41" s="10"/>
      <c r="I41" s="10"/>
      <c r="J41" s="10"/>
      <c r="K41" s="10">
        <v>13</v>
      </c>
      <c r="L41" s="10">
        <f>SUM(E41:K41)</f>
        <v>13</v>
      </c>
      <c r="M41" s="135"/>
    </row>
    <row r="42" spans="1:13" ht="30" customHeight="1" x14ac:dyDescent="0.2">
      <c r="A42" s="163"/>
      <c r="B42" s="157"/>
      <c r="C42" s="9" t="s">
        <v>144</v>
      </c>
      <c r="D42" s="10"/>
      <c r="E42" s="10">
        <v>1</v>
      </c>
      <c r="F42" s="10"/>
      <c r="G42" s="10"/>
      <c r="H42" s="10">
        <v>2</v>
      </c>
      <c r="I42" s="10"/>
      <c r="J42" s="10"/>
      <c r="K42" s="10"/>
      <c r="L42" s="10">
        <f>SUM(E42:K42)</f>
        <v>3</v>
      </c>
      <c r="M42" s="135"/>
    </row>
    <row r="43" spans="1:13" ht="30" customHeight="1" x14ac:dyDescent="0.2">
      <c r="A43" s="163"/>
      <c r="B43" s="157"/>
      <c r="C43" s="9" t="s">
        <v>235</v>
      </c>
      <c r="D43" s="10"/>
      <c r="E43" s="10">
        <v>1</v>
      </c>
      <c r="F43" s="10"/>
      <c r="G43" s="10"/>
      <c r="H43" s="10"/>
      <c r="I43" s="10"/>
      <c r="J43" s="10"/>
      <c r="K43" s="10"/>
      <c r="L43" s="10">
        <f>SUM(E43:K43)</f>
        <v>1</v>
      </c>
      <c r="M43" s="135"/>
    </row>
    <row r="44" spans="1:13" ht="30" customHeight="1" x14ac:dyDescent="0.2">
      <c r="A44" s="163"/>
      <c r="B44" s="158"/>
      <c r="C44" s="9" t="s">
        <v>203</v>
      </c>
      <c r="D44" s="10">
        <f t="shared" ref="D44:L44" si="4">SUM(D40:D43)</f>
        <v>0</v>
      </c>
      <c r="E44" s="10">
        <f t="shared" si="4"/>
        <v>2</v>
      </c>
      <c r="F44" s="10">
        <f t="shared" si="4"/>
        <v>3</v>
      </c>
      <c r="G44" s="10">
        <f t="shared" si="4"/>
        <v>0</v>
      </c>
      <c r="H44" s="10">
        <f t="shared" si="4"/>
        <v>9</v>
      </c>
      <c r="I44" s="10">
        <f t="shared" si="4"/>
        <v>3</v>
      </c>
      <c r="J44" s="10">
        <f t="shared" si="4"/>
        <v>6</v>
      </c>
      <c r="K44" s="10">
        <f t="shared" si="4"/>
        <v>14</v>
      </c>
      <c r="L44" s="10">
        <f t="shared" si="4"/>
        <v>37</v>
      </c>
      <c r="M44" s="135"/>
    </row>
    <row r="45" spans="1:13" ht="30" customHeight="1" x14ac:dyDescent="0.2">
      <c r="A45" s="159" t="s">
        <v>204</v>
      </c>
      <c r="B45" s="160"/>
      <c r="C45" s="161"/>
      <c r="D45" s="10">
        <f t="shared" ref="D45:L45" si="5">D39+D44</f>
        <v>1</v>
      </c>
      <c r="E45" s="10">
        <f t="shared" si="5"/>
        <v>6</v>
      </c>
      <c r="F45" s="10">
        <f t="shared" si="5"/>
        <v>11</v>
      </c>
      <c r="G45" s="10">
        <f t="shared" si="5"/>
        <v>6</v>
      </c>
      <c r="H45" s="10">
        <f t="shared" si="5"/>
        <v>13</v>
      </c>
      <c r="I45" s="10">
        <f t="shared" si="5"/>
        <v>5</v>
      </c>
      <c r="J45" s="10">
        <f t="shared" si="5"/>
        <v>8</v>
      </c>
      <c r="K45" s="10">
        <f t="shared" si="5"/>
        <v>14</v>
      </c>
      <c r="L45" s="10">
        <f t="shared" si="5"/>
        <v>63</v>
      </c>
      <c r="M45" s="136"/>
    </row>
    <row r="46" spans="1:13" ht="30" customHeight="1" x14ac:dyDescent="0.2">
      <c r="A46" s="165" t="s">
        <v>205</v>
      </c>
      <c r="B46" s="144"/>
      <c r="C46" s="144"/>
      <c r="D46" s="10"/>
      <c r="E46" s="10">
        <v>1</v>
      </c>
      <c r="F46" s="10">
        <v>1</v>
      </c>
      <c r="G46" s="10"/>
      <c r="H46" s="10"/>
      <c r="I46" s="10"/>
      <c r="J46" s="10"/>
      <c r="K46" s="10"/>
      <c r="L46" s="10">
        <f>SUM(E46:K46)</f>
        <v>2</v>
      </c>
      <c r="M46" s="11">
        <f>L46+0</f>
        <v>2</v>
      </c>
    </row>
    <row r="47" spans="1:13" ht="30" customHeight="1" x14ac:dyDescent="0.2">
      <c r="A47" s="144" t="s">
        <v>206</v>
      </c>
      <c r="B47" s="144"/>
      <c r="C47" s="144"/>
      <c r="D47" s="10"/>
      <c r="E47" s="10">
        <v>1</v>
      </c>
      <c r="F47" s="10"/>
      <c r="G47" s="10">
        <v>3</v>
      </c>
      <c r="H47" s="10"/>
      <c r="I47" s="10">
        <v>1</v>
      </c>
      <c r="J47" s="10"/>
      <c r="K47" s="10"/>
      <c r="L47" s="10">
        <f>SUM(E47:K47)</f>
        <v>5</v>
      </c>
      <c r="M47" s="11">
        <f>L47+0</f>
        <v>5</v>
      </c>
    </row>
    <row r="48" spans="1:13" ht="30" customHeight="1" x14ac:dyDescent="0.2">
      <c r="A48" s="152" t="s">
        <v>207</v>
      </c>
      <c r="B48" s="144"/>
      <c r="C48" s="144"/>
      <c r="D48" s="10">
        <f t="shared" ref="D48:L48" si="6">D34+D45+D46+D47</f>
        <v>8</v>
      </c>
      <c r="E48" s="10">
        <f t="shared" si="6"/>
        <v>36</v>
      </c>
      <c r="F48" s="10">
        <f t="shared" si="6"/>
        <v>66</v>
      </c>
      <c r="G48" s="10">
        <f t="shared" si="6"/>
        <v>85</v>
      </c>
      <c r="H48" s="10">
        <f t="shared" si="6"/>
        <v>59</v>
      </c>
      <c r="I48" s="10">
        <f t="shared" si="6"/>
        <v>40</v>
      </c>
      <c r="J48" s="10">
        <f t="shared" si="6"/>
        <v>82</v>
      </c>
      <c r="K48" s="10">
        <f t="shared" si="6"/>
        <v>23</v>
      </c>
      <c r="L48" s="10">
        <f t="shared" si="6"/>
        <v>391</v>
      </c>
      <c r="M48" s="10">
        <f>M34+M35+M46+M47</f>
        <v>399</v>
      </c>
    </row>
    <row r="49" spans="1:13" ht="21" customHeight="1" x14ac:dyDescent="0.2">
      <c r="A49" s="17"/>
      <c r="B49" s="17"/>
      <c r="C49" s="18"/>
      <c r="D49" s="17"/>
      <c r="E49" s="17"/>
      <c r="F49" s="19" t="s">
        <v>227</v>
      </c>
      <c r="G49" s="19"/>
      <c r="H49" s="19"/>
      <c r="I49" s="19"/>
      <c r="J49" s="19"/>
      <c r="K49" s="19"/>
      <c r="L49" s="19"/>
      <c r="M49" s="19"/>
    </row>
    <row r="50" spans="1:13" ht="21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21.75" customHeight="1" x14ac:dyDescent="0.2"/>
    <row r="52" spans="1:13" ht="21" customHeight="1" x14ac:dyDescent="0.2"/>
    <row r="53" spans="1:13" ht="21" customHeight="1" x14ac:dyDescent="0.2"/>
    <row r="54" spans="1:13" ht="21" customHeight="1" x14ac:dyDescent="0.2"/>
    <row r="55" spans="1:13" ht="21" customHeight="1" x14ac:dyDescent="0.2"/>
    <row r="56" spans="1:13" ht="21" customHeight="1" x14ac:dyDescent="0.2"/>
    <row r="57" spans="1:13" ht="21" customHeight="1" x14ac:dyDescent="0.2"/>
  </sheetData>
  <mergeCells count="26">
    <mergeCell ref="M25:M29"/>
    <mergeCell ref="M9:M13"/>
    <mergeCell ref="B21:B24"/>
    <mergeCell ref="B2:C2"/>
    <mergeCell ref="B9:B13"/>
    <mergeCell ref="B3:B8"/>
    <mergeCell ref="M3:M8"/>
    <mergeCell ref="M14:M20"/>
    <mergeCell ref="M21:M24"/>
    <mergeCell ref="B14:B20"/>
    <mergeCell ref="A34:C34"/>
    <mergeCell ref="A33:C33"/>
    <mergeCell ref="A31:C31"/>
    <mergeCell ref="A32:C32"/>
    <mergeCell ref="A3:A7"/>
    <mergeCell ref="A8:A29"/>
    <mergeCell ref="B25:B29"/>
    <mergeCell ref="A48:C48"/>
    <mergeCell ref="A45:C45"/>
    <mergeCell ref="M35:M45"/>
    <mergeCell ref="B35:B39"/>
    <mergeCell ref="B40:B44"/>
    <mergeCell ref="A37:A44"/>
    <mergeCell ref="A35:A36"/>
    <mergeCell ref="A46:C46"/>
    <mergeCell ref="A47:C47"/>
  </mergeCells>
  <phoneticPr fontId="2"/>
  <pageMargins left="0.78740157480314965" right="0.78740157480314965" top="1.1811023622047245" bottom="0.39370078740157483" header="0.9055118110236221" footer="0.31496062992125984"/>
  <pageSetup paperSize="9" orientation="portrait" r:id="rId1"/>
  <headerFooter alignWithMargins="0">
    <oddFooter xml:space="preserve">&amp;C&amp;28 </oddFooter>
  </headerFooter>
  <rowBreaks count="1" manualBreakCount="1">
    <brk id="34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1:M59"/>
  <sheetViews>
    <sheetView zoomScaleNormal="100" workbookViewId="0">
      <pane xSplit="3" ySplit="2" topLeftCell="D3" activePane="bottomRight" state="frozen"/>
      <selection pane="topRight" activeCell="P1" sqref="P1"/>
      <selection pane="bottomLeft" activeCell="A3" sqref="A3"/>
      <selection pane="bottomRight"/>
    </sheetView>
  </sheetViews>
  <sheetFormatPr defaultRowHeight="21" x14ac:dyDescent="0.2"/>
  <cols>
    <col min="1" max="2" width="4.875" style="1" customWidth="1"/>
    <col min="3" max="3" width="22" style="1" bestFit="1" customWidth="1"/>
    <col min="4" max="11" width="5.25" style="1" customWidth="1"/>
    <col min="12" max="13" width="5.25" style="2" customWidth="1"/>
    <col min="14" max="16384" width="9" style="1"/>
  </cols>
  <sheetData>
    <row r="1" spans="1:13" x14ac:dyDescent="0.2">
      <c r="A1" s="4" t="s">
        <v>169</v>
      </c>
    </row>
    <row r="2" spans="1:13" ht="51" customHeight="1" x14ac:dyDescent="0.2">
      <c r="A2" s="8" t="s">
        <v>3</v>
      </c>
      <c r="B2" s="141" t="s">
        <v>170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209</v>
      </c>
      <c r="K2" s="7" t="s">
        <v>174</v>
      </c>
      <c r="L2" s="7" t="s">
        <v>13</v>
      </c>
      <c r="M2" s="7" t="s">
        <v>14</v>
      </c>
    </row>
    <row r="3" spans="1:13" ht="21.95" customHeight="1" x14ac:dyDescent="0.2">
      <c r="A3" s="166" t="s">
        <v>210</v>
      </c>
      <c r="B3" s="143" t="s">
        <v>176</v>
      </c>
      <c r="C3" s="9" t="s">
        <v>151</v>
      </c>
      <c r="D3" s="10">
        <v>1</v>
      </c>
      <c r="E3" s="10">
        <v>1</v>
      </c>
      <c r="F3" s="10">
        <v>3</v>
      </c>
      <c r="G3" s="10">
        <v>4</v>
      </c>
      <c r="H3" s="10">
        <v>2</v>
      </c>
      <c r="I3" s="10">
        <v>2</v>
      </c>
      <c r="J3" s="10">
        <v>1</v>
      </c>
      <c r="K3" s="10"/>
      <c r="L3" s="10">
        <f t="shared" ref="L3:L23" si="0">SUM(E3:K3)</f>
        <v>13</v>
      </c>
      <c r="M3" s="140">
        <f>L3+L4+L5+L6+L7+L8+1</f>
        <v>50</v>
      </c>
    </row>
    <row r="4" spans="1:13" ht="21.95" customHeight="1" x14ac:dyDescent="0.2">
      <c r="A4" s="170"/>
      <c r="B4" s="143"/>
      <c r="C4" s="9" t="s">
        <v>236</v>
      </c>
      <c r="D4" s="10"/>
      <c r="E4" s="10">
        <v>1</v>
      </c>
      <c r="F4" s="10"/>
      <c r="G4" s="10">
        <v>2</v>
      </c>
      <c r="H4" s="10">
        <v>2</v>
      </c>
      <c r="I4" s="10"/>
      <c r="J4" s="10">
        <v>1</v>
      </c>
      <c r="K4" s="10"/>
      <c r="L4" s="10">
        <f t="shared" si="0"/>
        <v>6</v>
      </c>
      <c r="M4" s="144"/>
    </row>
    <row r="5" spans="1:13" ht="21.95" customHeight="1" x14ac:dyDescent="0.2">
      <c r="A5" s="170"/>
      <c r="B5" s="143"/>
      <c r="C5" s="9" t="s">
        <v>84</v>
      </c>
      <c r="D5" s="10"/>
      <c r="E5" s="10">
        <v>1</v>
      </c>
      <c r="F5" s="10">
        <v>1</v>
      </c>
      <c r="G5" s="10">
        <v>5</v>
      </c>
      <c r="H5" s="10">
        <v>1</v>
      </c>
      <c r="I5" s="10">
        <v>1</v>
      </c>
      <c r="J5" s="10">
        <v>8</v>
      </c>
      <c r="K5" s="10"/>
      <c r="L5" s="10">
        <f t="shared" si="0"/>
        <v>17</v>
      </c>
      <c r="M5" s="144"/>
    </row>
    <row r="6" spans="1:13" ht="21.95" customHeight="1" x14ac:dyDescent="0.2">
      <c r="A6" s="170"/>
      <c r="B6" s="143"/>
      <c r="C6" s="12" t="s">
        <v>237</v>
      </c>
      <c r="D6" s="10"/>
      <c r="E6" s="10">
        <v>1</v>
      </c>
      <c r="F6" s="10"/>
      <c r="G6" s="10"/>
      <c r="H6" s="10"/>
      <c r="I6" s="10"/>
      <c r="J6" s="10"/>
      <c r="K6" s="10"/>
      <c r="L6" s="10">
        <f t="shared" si="0"/>
        <v>1</v>
      </c>
      <c r="M6" s="144"/>
    </row>
    <row r="7" spans="1:13" ht="21.95" customHeight="1" x14ac:dyDescent="0.2">
      <c r="A7" s="170"/>
      <c r="B7" s="143"/>
      <c r="C7" s="9" t="s">
        <v>216</v>
      </c>
      <c r="D7" s="10"/>
      <c r="E7" s="10">
        <v>1</v>
      </c>
      <c r="F7" s="10">
        <v>2</v>
      </c>
      <c r="G7" s="10">
        <v>1</v>
      </c>
      <c r="H7" s="10">
        <v>2</v>
      </c>
      <c r="I7" s="10"/>
      <c r="J7" s="10">
        <v>1</v>
      </c>
      <c r="K7" s="10"/>
      <c r="L7" s="10">
        <f t="shared" si="0"/>
        <v>7</v>
      </c>
      <c r="M7" s="144"/>
    </row>
    <row r="8" spans="1:13" ht="21.95" customHeight="1" x14ac:dyDescent="0.2">
      <c r="A8" s="163" t="s">
        <v>212</v>
      </c>
      <c r="B8" s="143"/>
      <c r="C8" s="9" t="s">
        <v>89</v>
      </c>
      <c r="D8" s="10"/>
      <c r="E8" s="10">
        <v>1</v>
      </c>
      <c r="F8" s="10">
        <v>1</v>
      </c>
      <c r="G8" s="10">
        <v>2</v>
      </c>
      <c r="H8" s="10"/>
      <c r="I8" s="10">
        <v>1</v>
      </c>
      <c r="J8" s="10"/>
      <c r="K8" s="10"/>
      <c r="L8" s="10">
        <f t="shared" si="0"/>
        <v>5</v>
      </c>
      <c r="M8" s="144"/>
    </row>
    <row r="9" spans="1:13" ht="21.95" customHeight="1" x14ac:dyDescent="0.2">
      <c r="A9" s="171"/>
      <c r="B9" s="143" t="s">
        <v>91</v>
      </c>
      <c r="C9" s="9" t="s">
        <v>238</v>
      </c>
      <c r="D9" s="10">
        <v>1</v>
      </c>
      <c r="E9" s="10">
        <v>1</v>
      </c>
      <c r="F9" s="10">
        <v>1</v>
      </c>
      <c r="G9" s="10">
        <v>3</v>
      </c>
      <c r="H9" s="10">
        <v>2</v>
      </c>
      <c r="I9" s="10"/>
      <c r="J9" s="10">
        <v>2</v>
      </c>
      <c r="K9" s="10"/>
      <c r="L9" s="10">
        <f t="shared" si="0"/>
        <v>9</v>
      </c>
      <c r="M9" s="140">
        <f>L9+L10+L11+L12+L13+1</f>
        <v>57</v>
      </c>
    </row>
    <row r="10" spans="1:13" ht="21.95" customHeight="1" x14ac:dyDescent="0.2">
      <c r="A10" s="171"/>
      <c r="B10" s="144"/>
      <c r="C10" s="9" t="s">
        <v>180</v>
      </c>
      <c r="D10" s="10"/>
      <c r="E10" s="10">
        <v>1</v>
      </c>
      <c r="F10" s="10">
        <v>2</v>
      </c>
      <c r="G10" s="10">
        <v>2</v>
      </c>
      <c r="H10" s="10">
        <v>1</v>
      </c>
      <c r="I10" s="10"/>
      <c r="J10" s="10"/>
      <c r="K10" s="10">
        <v>2</v>
      </c>
      <c r="L10" s="10">
        <f t="shared" si="0"/>
        <v>8</v>
      </c>
      <c r="M10" s="140"/>
    </row>
    <row r="11" spans="1:13" ht="21.95" customHeight="1" x14ac:dyDescent="0.2">
      <c r="A11" s="171"/>
      <c r="B11" s="144"/>
      <c r="C11" s="9" t="s">
        <v>181</v>
      </c>
      <c r="D11" s="10"/>
      <c r="E11" s="10">
        <v>1</v>
      </c>
      <c r="F11" s="10">
        <v>2</v>
      </c>
      <c r="G11" s="10">
        <v>1</v>
      </c>
      <c r="H11" s="10">
        <v>1</v>
      </c>
      <c r="I11" s="10">
        <v>2</v>
      </c>
      <c r="J11" s="10">
        <v>1</v>
      </c>
      <c r="K11" s="10"/>
      <c r="L11" s="10">
        <f t="shared" si="0"/>
        <v>8</v>
      </c>
      <c r="M11" s="140"/>
    </row>
    <row r="12" spans="1:13" ht="21.95" customHeight="1" x14ac:dyDescent="0.2">
      <c r="A12" s="171"/>
      <c r="B12" s="144"/>
      <c r="C12" s="9" t="s">
        <v>182</v>
      </c>
      <c r="D12" s="10"/>
      <c r="E12" s="10">
        <v>1</v>
      </c>
      <c r="F12" s="10">
        <v>2</v>
      </c>
      <c r="G12" s="10">
        <v>3</v>
      </c>
      <c r="H12" s="10">
        <v>3</v>
      </c>
      <c r="I12" s="10">
        <v>3</v>
      </c>
      <c r="J12" s="10">
        <v>6</v>
      </c>
      <c r="K12" s="10"/>
      <c r="L12" s="10">
        <f t="shared" si="0"/>
        <v>18</v>
      </c>
      <c r="M12" s="140"/>
    </row>
    <row r="13" spans="1:13" ht="21.95" customHeight="1" x14ac:dyDescent="0.2">
      <c r="A13" s="171"/>
      <c r="B13" s="144"/>
      <c r="C13" s="9" t="s">
        <v>183</v>
      </c>
      <c r="D13" s="10"/>
      <c r="E13" s="10">
        <v>1</v>
      </c>
      <c r="F13" s="10">
        <v>2</v>
      </c>
      <c r="G13" s="10">
        <v>5</v>
      </c>
      <c r="H13" s="10">
        <v>2</v>
      </c>
      <c r="I13" s="10">
        <v>3</v>
      </c>
      <c r="J13" s="10"/>
      <c r="K13" s="10"/>
      <c r="L13" s="10">
        <f t="shared" si="0"/>
        <v>13</v>
      </c>
      <c r="M13" s="140"/>
    </row>
    <row r="14" spans="1:13" ht="21.95" customHeight="1" x14ac:dyDescent="0.2">
      <c r="A14" s="171"/>
      <c r="B14" s="143" t="s">
        <v>184</v>
      </c>
      <c r="C14" s="9" t="s">
        <v>185</v>
      </c>
      <c r="D14" s="10">
        <v>1</v>
      </c>
      <c r="E14" s="10">
        <v>1</v>
      </c>
      <c r="F14" s="10">
        <v>2</v>
      </c>
      <c r="G14" s="10">
        <v>3</v>
      </c>
      <c r="H14" s="10">
        <v>1</v>
      </c>
      <c r="I14" s="10">
        <v>1</v>
      </c>
      <c r="J14" s="10">
        <v>3</v>
      </c>
      <c r="K14" s="10"/>
      <c r="L14" s="10">
        <f t="shared" si="0"/>
        <v>11</v>
      </c>
      <c r="M14" s="140">
        <f>L14+L15+L16+L17+L18+L19+L20+1</f>
        <v>108</v>
      </c>
    </row>
    <row r="15" spans="1:13" ht="21.95" customHeight="1" x14ac:dyDescent="0.2">
      <c r="A15" s="171"/>
      <c r="B15" s="143"/>
      <c r="C15" s="9" t="s">
        <v>186</v>
      </c>
      <c r="D15" s="10"/>
      <c r="E15" s="10">
        <v>1</v>
      </c>
      <c r="F15" s="10">
        <v>3</v>
      </c>
      <c r="G15" s="10">
        <v>4</v>
      </c>
      <c r="H15" s="10">
        <v>2</v>
      </c>
      <c r="I15" s="10">
        <v>2</v>
      </c>
      <c r="J15" s="10">
        <v>3</v>
      </c>
      <c r="K15" s="10"/>
      <c r="L15" s="10">
        <f t="shared" si="0"/>
        <v>15</v>
      </c>
      <c r="M15" s="140"/>
    </row>
    <row r="16" spans="1:13" ht="21.95" customHeight="1" x14ac:dyDescent="0.2">
      <c r="A16" s="171"/>
      <c r="B16" s="143"/>
      <c r="C16" s="9" t="s">
        <v>221</v>
      </c>
      <c r="D16" s="10"/>
      <c r="E16" s="10">
        <v>1</v>
      </c>
      <c r="F16" s="10">
        <v>3</v>
      </c>
      <c r="G16" s="10">
        <v>1</v>
      </c>
      <c r="H16" s="10">
        <v>1</v>
      </c>
      <c r="I16" s="10">
        <v>4</v>
      </c>
      <c r="J16" s="10"/>
      <c r="K16" s="10"/>
      <c r="L16" s="10">
        <f t="shared" si="0"/>
        <v>10</v>
      </c>
      <c r="M16" s="140"/>
    </row>
    <row r="17" spans="1:13" ht="21.95" customHeight="1" x14ac:dyDescent="0.2">
      <c r="A17" s="171"/>
      <c r="B17" s="143"/>
      <c r="C17" s="9" t="s">
        <v>106</v>
      </c>
      <c r="D17" s="10"/>
      <c r="E17" s="10"/>
      <c r="F17" s="10">
        <v>1</v>
      </c>
      <c r="G17" s="10"/>
      <c r="H17" s="10">
        <v>1</v>
      </c>
      <c r="I17" s="10"/>
      <c r="J17" s="10"/>
      <c r="K17" s="10"/>
      <c r="L17" s="10">
        <f t="shared" si="0"/>
        <v>2</v>
      </c>
      <c r="M17" s="140"/>
    </row>
    <row r="18" spans="1:13" ht="21.95" customHeight="1" x14ac:dyDescent="0.2">
      <c r="A18" s="171"/>
      <c r="B18" s="143"/>
      <c r="C18" s="9" t="s">
        <v>110</v>
      </c>
      <c r="D18" s="10"/>
      <c r="E18" s="10"/>
      <c r="F18" s="10">
        <v>4</v>
      </c>
      <c r="G18" s="10">
        <v>5</v>
      </c>
      <c r="H18" s="10">
        <v>11</v>
      </c>
      <c r="I18" s="10">
        <v>5</v>
      </c>
      <c r="J18" s="10">
        <v>16</v>
      </c>
      <c r="K18" s="10">
        <v>1</v>
      </c>
      <c r="L18" s="10">
        <f t="shared" si="0"/>
        <v>42</v>
      </c>
      <c r="M18" s="140"/>
    </row>
    <row r="19" spans="1:13" ht="21.95" customHeight="1" x14ac:dyDescent="0.2">
      <c r="A19" s="171"/>
      <c r="B19" s="143"/>
      <c r="C19" s="9" t="s">
        <v>222</v>
      </c>
      <c r="D19" s="10"/>
      <c r="E19" s="10">
        <v>1</v>
      </c>
      <c r="F19" s="10">
        <v>2</v>
      </c>
      <c r="G19" s="10">
        <v>8</v>
      </c>
      <c r="H19" s="10">
        <v>1</v>
      </c>
      <c r="I19" s="10">
        <v>3</v>
      </c>
      <c r="J19" s="10">
        <v>3</v>
      </c>
      <c r="K19" s="10"/>
      <c r="L19" s="10">
        <f t="shared" si="0"/>
        <v>18</v>
      </c>
      <c r="M19" s="140"/>
    </row>
    <row r="20" spans="1:13" ht="21.95" customHeight="1" x14ac:dyDescent="0.2">
      <c r="A20" s="171"/>
      <c r="B20" s="143"/>
      <c r="C20" s="9" t="s">
        <v>112</v>
      </c>
      <c r="D20" s="10"/>
      <c r="E20" s="10">
        <v>1</v>
      </c>
      <c r="F20" s="10">
        <v>1</v>
      </c>
      <c r="G20" s="10">
        <v>4</v>
      </c>
      <c r="H20" s="10">
        <v>1</v>
      </c>
      <c r="I20" s="10"/>
      <c r="J20" s="10">
        <v>2</v>
      </c>
      <c r="K20" s="10"/>
      <c r="L20" s="10">
        <f t="shared" si="0"/>
        <v>9</v>
      </c>
      <c r="M20" s="140"/>
    </row>
    <row r="21" spans="1:13" ht="21.95" customHeight="1" x14ac:dyDescent="0.2">
      <c r="A21" s="171"/>
      <c r="B21" s="137" t="s">
        <v>114</v>
      </c>
      <c r="C21" s="9" t="s">
        <v>162</v>
      </c>
      <c r="D21" s="10">
        <v>1</v>
      </c>
      <c r="E21" s="10">
        <v>1</v>
      </c>
      <c r="F21" s="10">
        <v>4</v>
      </c>
      <c r="G21" s="10">
        <v>3</v>
      </c>
      <c r="H21" s="10">
        <v>1</v>
      </c>
      <c r="I21" s="10">
        <v>1</v>
      </c>
      <c r="J21" s="10">
        <v>4</v>
      </c>
      <c r="K21" s="10"/>
      <c r="L21" s="10">
        <f t="shared" si="0"/>
        <v>14</v>
      </c>
      <c r="M21" s="140">
        <f>L21+L22+L23+L24+1</f>
        <v>40</v>
      </c>
    </row>
    <row r="22" spans="1:13" ht="21.95" customHeight="1" x14ac:dyDescent="0.2">
      <c r="A22" s="171"/>
      <c r="B22" s="138"/>
      <c r="C22" s="9" t="s">
        <v>117</v>
      </c>
      <c r="D22" s="10"/>
      <c r="E22" s="10">
        <v>1</v>
      </c>
      <c r="F22" s="10">
        <v>2</v>
      </c>
      <c r="G22" s="10">
        <v>4</v>
      </c>
      <c r="H22" s="10">
        <v>3</v>
      </c>
      <c r="I22" s="10">
        <v>2</v>
      </c>
      <c r="J22" s="10">
        <v>2</v>
      </c>
      <c r="K22" s="10"/>
      <c r="L22" s="10">
        <f t="shared" si="0"/>
        <v>14</v>
      </c>
      <c r="M22" s="140"/>
    </row>
    <row r="23" spans="1:13" ht="21.95" customHeight="1" x14ac:dyDescent="0.2">
      <c r="A23" s="171"/>
      <c r="B23" s="138"/>
      <c r="C23" s="9" t="s">
        <v>239</v>
      </c>
      <c r="D23" s="10"/>
      <c r="E23" s="10">
        <v>1</v>
      </c>
      <c r="F23" s="10">
        <v>1</v>
      </c>
      <c r="G23" s="10">
        <v>1</v>
      </c>
      <c r="H23" s="10"/>
      <c r="I23" s="10"/>
      <c r="J23" s="10">
        <v>1</v>
      </c>
      <c r="K23" s="10"/>
      <c r="L23" s="10">
        <f t="shared" si="0"/>
        <v>4</v>
      </c>
      <c r="M23" s="140"/>
    </row>
    <row r="24" spans="1:13" ht="21.95" customHeight="1" x14ac:dyDescent="0.2">
      <c r="A24" s="171"/>
      <c r="B24" s="139"/>
      <c r="C24" s="9" t="s">
        <v>223</v>
      </c>
      <c r="D24" s="10"/>
      <c r="E24" s="10">
        <v>1</v>
      </c>
      <c r="F24" s="10">
        <v>2</v>
      </c>
      <c r="G24" s="10">
        <v>2</v>
      </c>
      <c r="H24" s="10"/>
      <c r="I24" s="10"/>
      <c r="J24" s="10">
        <v>2</v>
      </c>
      <c r="K24" s="10"/>
      <c r="L24" s="10">
        <f t="shared" ref="L24:L31" si="1">SUM(E24:K24)</f>
        <v>7</v>
      </c>
      <c r="M24" s="140"/>
    </row>
    <row r="25" spans="1:13" ht="21.95" customHeight="1" x14ac:dyDescent="0.2">
      <c r="A25" s="171"/>
      <c r="B25" s="143" t="s">
        <v>121</v>
      </c>
      <c r="C25" s="9" t="s">
        <v>240</v>
      </c>
      <c r="D25" s="10">
        <v>1</v>
      </c>
      <c r="E25" s="10">
        <v>1</v>
      </c>
      <c r="F25" s="10">
        <v>3</v>
      </c>
      <c r="G25" s="10">
        <v>1</v>
      </c>
      <c r="H25" s="10">
        <v>3</v>
      </c>
      <c r="I25" s="10">
        <v>1</v>
      </c>
      <c r="J25" s="10">
        <v>2</v>
      </c>
      <c r="K25" s="10">
        <v>4</v>
      </c>
      <c r="L25" s="10">
        <f t="shared" si="1"/>
        <v>15</v>
      </c>
      <c r="M25" s="140">
        <f>L25+L26+L27+L28+L29+L30+1</f>
        <v>62</v>
      </c>
    </row>
    <row r="26" spans="1:13" ht="21.95" customHeight="1" x14ac:dyDescent="0.2">
      <c r="A26" s="171"/>
      <c r="B26" s="143"/>
      <c r="C26" s="9" t="s">
        <v>190</v>
      </c>
      <c r="D26" s="10"/>
      <c r="E26" s="10">
        <v>1</v>
      </c>
      <c r="F26" s="10">
        <v>2</v>
      </c>
      <c r="G26" s="10">
        <v>3</v>
      </c>
      <c r="H26" s="10">
        <v>1</v>
      </c>
      <c r="I26" s="10"/>
      <c r="J26" s="10">
        <v>3</v>
      </c>
      <c r="K26" s="10">
        <v>2</v>
      </c>
      <c r="L26" s="10">
        <f t="shared" si="1"/>
        <v>12</v>
      </c>
      <c r="M26" s="140"/>
    </row>
    <row r="27" spans="1:13" ht="21.95" customHeight="1" x14ac:dyDescent="0.2">
      <c r="A27" s="171"/>
      <c r="B27" s="143"/>
      <c r="C27" s="13" t="s">
        <v>241</v>
      </c>
      <c r="D27" s="10"/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10">
        <v>2</v>
      </c>
      <c r="K27" s="10"/>
      <c r="L27" s="10">
        <f t="shared" si="1"/>
        <v>7</v>
      </c>
      <c r="M27" s="140"/>
    </row>
    <row r="28" spans="1:13" ht="21.95" customHeight="1" x14ac:dyDescent="0.2">
      <c r="A28" s="171"/>
      <c r="B28" s="143"/>
      <c r="C28" s="9" t="s">
        <v>228</v>
      </c>
      <c r="D28" s="10"/>
      <c r="E28" s="10">
        <v>1</v>
      </c>
      <c r="F28" s="10">
        <v>2</v>
      </c>
      <c r="G28" s="10">
        <v>4</v>
      </c>
      <c r="H28" s="10"/>
      <c r="I28" s="10">
        <v>1</v>
      </c>
      <c r="J28" s="10">
        <v>3</v>
      </c>
      <c r="K28" s="10"/>
      <c r="L28" s="10">
        <f t="shared" si="1"/>
        <v>11</v>
      </c>
      <c r="M28" s="140"/>
    </row>
    <row r="29" spans="1:13" ht="21.95" customHeight="1" x14ac:dyDescent="0.2">
      <c r="A29" s="171"/>
      <c r="B29" s="143"/>
      <c r="C29" s="9" t="s">
        <v>229</v>
      </c>
      <c r="D29" s="10"/>
      <c r="E29" s="10">
        <v>1</v>
      </c>
      <c r="F29" s="10">
        <v>3</v>
      </c>
      <c r="G29" s="10">
        <v>2</v>
      </c>
      <c r="H29" s="10">
        <v>2</v>
      </c>
      <c r="I29" s="10">
        <v>2</v>
      </c>
      <c r="J29" s="10">
        <v>1</v>
      </c>
      <c r="K29" s="10"/>
      <c r="L29" s="10">
        <f t="shared" si="1"/>
        <v>11</v>
      </c>
      <c r="M29" s="140"/>
    </row>
    <row r="30" spans="1:13" ht="21.95" customHeight="1" x14ac:dyDescent="0.2">
      <c r="A30" s="171"/>
      <c r="B30" s="162"/>
      <c r="C30" s="20" t="s">
        <v>243</v>
      </c>
      <c r="D30" s="10"/>
      <c r="E30" s="10">
        <v>1</v>
      </c>
      <c r="F30" s="10">
        <v>1</v>
      </c>
      <c r="G30" s="10">
        <v>1</v>
      </c>
      <c r="H30" s="10">
        <v>1</v>
      </c>
      <c r="I30" s="10"/>
      <c r="J30" s="10">
        <v>1</v>
      </c>
      <c r="K30" s="10"/>
      <c r="L30" s="10">
        <f t="shared" si="1"/>
        <v>5</v>
      </c>
      <c r="M30" s="140"/>
    </row>
    <row r="31" spans="1:13" ht="21.95" customHeight="1" x14ac:dyDescent="0.2">
      <c r="A31" s="21"/>
      <c r="B31" s="21" t="s">
        <v>244</v>
      </c>
      <c r="C31" s="22"/>
      <c r="D31" s="10">
        <v>1</v>
      </c>
      <c r="E31" s="10">
        <v>1</v>
      </c>
      <c r="F31" s="10">
        <v>1</v>
      </c>
      <c r="G31" s="10">
        <v>1</v>
      </c>
      <c r="H31" s="10"/>
      <c r="I31" s="10"/>
      <c r="J31" s="10"/>
      <c r="K31" s="10"/>
      <c r="L31" s="10">
        <f t="shared" si="1"/>
        <v>3</v>
      </c>
      <c r="M31" s="11">
        <f>L31+1</f>
        <v>4</v>
      </c>
    </row>
    <row r="32" spans="1:13" ht="21.95" customHeight="1" x14ac:dyDescent="0.2">
      <c r="A32" s="145" t="s">
        <v>192</v>
      </c>
      <c r="B32" s="146"/>
      <c r="C32" s="147"/>
      <c r="D32" s="10">
        <f t="shared" ref="D32:M32" si="2">SUM(D3:D31)</f>
        <v>6</v>
      </c>
      <c r="E32" s="10">
        <f t="shared" si="2"/>
        <v>27</v>
      </c>
      <c r="F32" s="10">
        <f t="shared" si="2"/>
        <v>54</v>
      </c>
      <c r="G32" s="10">
        <f t="shared" si="2"/>
        <v>76</v>
      </c>
      <c r="H32" s="10">
        <f t="shared" si="2"/>
        <v>46</v>
      </c>
      <c r="I32" s="10">
        <f t="shared" si="2"/>
        <v>35</v>
      </c>
      <c r="J32" s="10">
        <f t="shared" si="2"/>
        <v>68</v>
      </c>
      <c r="K32" s="10">
        <f t="shared" si="2"/>
        <v>9</v>
      </c>
      <c r="L32" s="10">
        <f t="shared" si="2"/>
        <v>315</v>
      </c>
      <c r="M32" s="11">
        <f t="shared" si="2"/>
        <v>321</v>
      </c>
    </row>
    <row r="33" spans="1:13" ht="21.95" customHeight="1" x14ac:dyDescent="0.2">
      <c r="A33" s="148" t="s">
        <v>193</v>
      </c>
      <c r="B33" s="148"/>
      <c r="C33" s="148"/>
      <c r="D33" s="10">
        <v>1</v>
      </c>
      <c r="E33" s="10">
        <v>1</v>
      </c>
      <c r="F33" s="10">
        <v>1</v>
      </c>
      <c r="G33" s="10">
        <v>1</v>
      </c>
      <c r="H33" s="10"/>
      <c r="I33" s="10">
        <v>1</v>
      </c>
      <c r="J33" s="10"/>
      <c r="K33" s="10"/>
      <c r="L33" s="10">
        <f>SUM(E33:K33)</f>
        <v>4</v>
      </c>
      <c r="M33" s="11">
        <f>L33+1</f>
        <v>5</v>
      </c>
    </row>
    <row r="34" spans="1:13" ht="21.95" customHeight="1" x14ac:dyDescent="0.2">
      <c r="A34" s="148" t="s">
        <v>194</v>
      </c>
      <c r="B34" s="148"/>
      <c r="C34" s="148"/>
      <c r="D34" s="10"/>
      <c r="E34" s="10">
        <v>1</v>
      </c>
      <c r="F34" s="10">
        <v>2</v>
      </c>
      <c r="G34" s="10"/>
      <c r="H34" s="10"/>
      <c r="I34" s="10"/>
      <c r="J34" s="10"/>
      <c r="K34" s="10"/>
      <c r="L34" s="10">
        <f>SUM(E34:K34)</f>
        <v>3</v>
      </c>
      <c r="M34" s="11">
        <f>L34+0</f>
        <v>3</v>
      </c>
    </row>
    <row r="35" spans="1:13" ht="21.95" customHeight="1" x14ac:dyDescent="0.2">
      <c r="A35" s="148" t="s">
        <v>195</v>
      </c>
      <c r="B35" s="148"/>
      <c r="C35" s="148"/>
      <c r="D35" s="10">
        <f t="shared" ref="D35:M35" si="3">SUM(D32:D34)</f>
        <v>7</v>
      </c>
      <c r="E35" s="10">
        <f t="shared" si="3"/>
        <v>29</v>
      </c>
      <c r="F35" s="10">
        <f t="shared" si="3"/>
        <v>57</v>
      </c>
      <c r="G35" s="10">
        <f t="shared" si="3"/>
        <v>77</v>
      </c>
      <c r="H35" s="10">
        <f t="shared" si="3"/>
        <v>46</v>
      </c>
      <c r="I35" s="10">
        <f t="shared" si="3"/>
        <v>36</v>
      </c>
      <c r="J35" s="10">
        <f t="shared" si="3"/>
        <v>68</v>
      </c>
      <c r="K35" s="10">
        <f t="shared" si="3"/>
        <v>9</v>
      </c>
      <c r="L35" s="10">
        <f t="shared" si="3"/>
        <v>322</v>
      </c>
      <c r="M35" s="11">
        <f t="shared" si="3"/>
        <v>329</v>
      </c>
    </row>
    <row r="36" spans="1:13" ht="30" customHeight="1" x14ac:dyDescent="0.2">
      <c r="A36" s="166" t="s">
        <v>213</v>
      </c>
      <c r="B36" s="153" t="s">
        <v>133</v>
      </c>
      <c r="C36" s="10" t="s">
        <v>242</v>
      </c>
      <c r="D36" s="10">
        <v>1</v>
      </c>
      <c r="E36" s="10">
        <v>1</v>
      </c>
      <c r="F36" s="10">
        <v>2</v>
      </c>
      <c r="G36" s="10">
        <v>3</v>
      </c>
      <c r="H36" s="10">
        <v>2</v>
      </c>
      <c r="I36" s="10"/>
      <c r="J36" s="10"/>
      <c r="K36" s="10"/>
      <c r="L36" s="10">
        <f>SUM(E36:K36)</f>
        <v>8</v>
      </c>
      <c r="M36" s="134">
        <f>L36+L37+L38+L39+L41+L42+L43+L44+L45+2</f>
        <v>65</v>
      </c>
    </row>
    <row r="37" spans="1:13" ht="30" customHeight="1" x14ac:dyDescent="0.2">
      <c r="A37" s="170"/>
      <c r="B37" s="154"/>
      <c r="C37" s="9" t="s">
        <v>225</v>
      </c>
      <c r="D37" s="10"/>
      <c r="E37" s="10">
        <v>1</v>
      </c>
      <c r="F37" s="10">
        <v>2</v>
      </c>
      <c r="G37" s="10">
        <v>1</v>
      </c>
      <c r="H37" s="10"/>
      <c r="I37" s="10"/>
      <c r="J37" s="10">
        <v>2</v>
      </c>
      <c r="K37" s="10"/>
      <c r="L37" s="10">
        <f>SUM(E37:K37)</f>
        <v>6</v>
      </c>
      <c r="M37" s="135"/>
    </row>
    <row r="38" spans="1:13" ht="30" customHeight="1" x14ac:dyDescent="0.2">
      <c r="A38" s="163" t="s">
        <v>214</v>
      </c>
      <c r="B38" s="154"/>
      <c r="C38" s="10" t="s">
        <v>199</v>
      </c>
      <c r="D38" s="10"/>
      <c r="E38" s="10">
        <v>1</v>
      </c>
      <c r="F38" s="10">
        <v>2</v>
      </c>
      <c r="G38" s="10">
        <v>1</v>
      </c>
      <c r="H38" s="10">
        <v>1</v>
      </c>
      <c r="I38" s="10">
        <v>1</v>
      </c>
      <c r="J38" s="10">
        <v>1</v>
      </c>
      <c r="K38" s="10"/>
      <c r="L38" s="10">
        <f>SUM(E38:K38)</f>
        <v>7</v>
      </c>
      <c r="M38" s="135"/>
    </row>
    <row r="39" spans="1:13" ht="30" customHeight="1" x14ac:dyDescent="0.2">
      <c r="A39" s="163"/>
      <c r="B39" s="154"/>
      <c r="C39" s="10" t="s">
        <v>234</v>
      </c>
      <c r="D39" s="10"/>
      <c r="E39" s="10">
        <v>1</v>
      </c>
      <c r="F39" s="10">
        <v>1</v>
      </c>
      <c r="G39" s="10">
        <v>1</v>
      </c>
      <c r="H39" s="10">
        <v>2</v>
      </c>
      <c r="I39" s="10"/>
      <c r="J39" s="10"/>
      <c r="K39" s="10"/>
      <c r="L39" s="10">
        <f>SUM(E39:K39)</f>
        <v>5</v>
      </c>
      <c r="M39" s="135"/>
    </row>
    <row r="40" spans="1:13" ht="30" customHeight="1" x14ac:dyDescent="0.2">
      <c r="A40" s="163"/>
      <c r="B40" s="155"/>
      <c r="C40" s="10" t="s">
        <v>201</v>
      </c>
      <c r="D40" s="10">
        <f t="shared" ref="D40:J40" si="4">SUM(D36:D39)</f>
        <v>1</v>
      </c>
      <c r="E40" s="10">
        <f t="shared" si="4"/>
        <v>4</v>
      </c>
      <c r="F40" s="10">
        <f t="shared" si="4"/>
        <v>7</v>
      </c>
      <c r="G40" s="10">
        <f t="shared" si="4"/>
        <v>6</v>
      </c>
      <c r="H40" s="10">
        <f t="shared" si="4"/>
        <v>5</v>
      </c>
      <c r="I40" s="10">
        <f t="shared" si="4"/>
        <v>1</v>
      </c>
      <c r="J40" s="10">
        <f t="shared" si="4"/>
        <v>3</v>
      </c>
      <c r="K40" s="10"/>
      <c r="L40" s="10">
        <f>SUM(L36:L39)</f>
        <v>26</v>
      </c>
      <c r="M40" s="135"/>
    </row>
    <row r="41" spans="1:13" ht="30" customHeight="1" x14ac:dyDescent="0.2">
      <c r="A41" s="163"/>
      <c r="B41" s="156" t="s">
        <v>202</v>
      </c>
      <c r="C41" s="9" t="s">
        <v>142</v>
      </c>
      <c r="D41" s="10"/>
      <c r="E41" s="10"/>
      <c r="F41" s="10">
        <v>2</v>
      </c>
      <c r="G41" s="10">
        <v>3</v>
      </c>
      <c r="H41" s="10">
        <v>6</v>
      </c>
      <c r="I41" s="10">
        <v>2</v>
      </c>
      <c r="J41" s="10">
        <v>5</v>
      </c>
      <c r="K41" s="10">
        <v>1</v>
      </c>
      <c r="L41" s="10">
        <f>SUM(E41:K41)</f>
        <v>19</v>
      </c>
      <c r="M41" s="135"/>
    </row>
    <row r="42" spans="1:13" ht="30" customHeight="1" x14ac:dyDescent="0.2">
      <c r="A42" s="163"/>
      <c r="B42" s="157"/>
      <c r="C42" s="9" t="s">
        <v>143</v>
      </c>
      <c r="D42" s="10"/>
      <c r="E42" s="10"/>
      <c r="F42" s="10"/>
      <c r="G42" s="10"/>
      <c r="H42" s="10"/>
      <c r="I42" s="10"/>
      <c r="J42" s="10"/>
      <c r="K42" s="10">
        <v>13</v>
      </c>
      <c r="L42" s="10">
        <f>SUM(E42:K42)</f>
        <v>13</v>
      </c>
      <c r="M42" s="135"/>
    </row>
    <row r="43" spans="1:13" ht="30" customHeight="1" x14ac:dyDescent="0.2">
      <c r="A43" s="163"/>
      <c r="B43" s="157"/>
      <c r="C43" s="9" t="s">
        <v>144</v>
      </c>
      <c r="D43" s="10">
        <v>1</v>
      </c>
      <c r="E43" s="10">
        <v>1</v>
      </c>
      <c r="F43" s="10">
        <v>1</v>
      </c>
      <c r="G43" s="10"/>
      <c r="H43" s="10">
        <v>1</v>
      </c>
      <c r="I43" s="10"/>
      <c r="J43" s="10"/>
      <c r="K43" s="10"/>
      <c r="L43" s="10">
        <f>SUM(E43:K43)</f>
        <v>3</v>
      </c>
      <c r="M43" s="135"/>
    </row>
    <row r="44" spans="1:13" ht="30" customHeight="1" x14ac:dyDescent="0.2">
      <c r="A44" s="163"/>
      <c r="B44" s="157"/>
      <c r="C44" s="9" t="s">
        <v>245</v>
      </c>
      <c r="D44" s="10"/>
      <c r="E44" s="10">
        <v>1</v>
      </c>
      <c r="F44" s="10"/>
      <c r="G44" s="10"/>
      <c r="H44" s="10"/>
      <c r="I44" s="10"/>
      <c r="J44" s="10"/>
      <c r="K44" s="10"/>
      <c r="L44" s="10">
        <f>SUM(E44:K44)</f>
        <v>1</v>
      </c>
      <c r="M44" s="135"/>
    </row>
    <row r="45" spans="1:13" ht="30" customHeight="1" x14ac:dyDescent="0.2">
      <c r="A45" s="163"/>
      <c r="B45" s="157"/>
      <c r="C45" s="9" t="s">
        <v>235</v>
      </c>
      <c r="D45" s="10"/>
      <c r="E45" s="10">
        <v>1</v>
      </c>
      <c r="F45" s="10"/>
      <c r="G45" s="10"/>
      <c r="H45" s="10"/>
      <c r="I45" s="10"/>
      <c r="J45" s="10"/>
      <c r="K45" s="10"/>
      <c r="L45" s="10">
        <f>SUM(E45:K45)</f>
        <v>1</v>
      </c>
      <c r="M45" s="135"/>
    </row>
    <row r="46" spans="1:13" ht="30" customHeight="1" x14ac:dyDescent="0.2">
      <c r="A46" s="163"/>
      <c r="B46" s="158"/>
      <c r="C46" s="9" t="s">
        <v>203</v>
      </c>
      <c r="D46" s="10">
        <v>1</v>
      </c>
      <c r="E46" s="10">
        <f t="shared" ref="E46:L46" si="5">SUM(E41:E45)</f>
        <v>3</v>
      </c>
      <c r="F46" s="10">
        <f t="shared" si="5"/>
        <v>3</v>
      </c>
      <c r="G46" s="10">
        <f t="shared" si="5"/>
        <v>3</v>
      </c>
      <c r="H46" s="10">
        <f t="shared" si="5"/>
        <v>7</v>
      </c>
      <c r="I46" s="10">
        <f t="shared" si="5"/>
        <v>2</v>
      </c>
      <c r="J46" s="10">
        <f t="shared" si="5"/>
        <v>5</v>
      </c>
      <c r="K46" s="10">
        <f t="shared" si="5"/>
        <v>14</v>
      </c>
      <c r="L46" s="10">
        <f t="shared" si="5"/>
        <v>37</v>
      </c>
      <c r="M46" s="135"/>
    </row>
    <row r="47" spans="1:13" ht="30" customHeight="1" x14ac:dyDescent="0.2">
      <c r="A47" s="159" t="s">
        <v>204</v>
      </c>
      <c r="B47" s="160"/>
      <c r="C47" s="161"/>
      <c r="D47" s="10">
        <f t="shared" ref="D47:K47" si="6">D40+D46</f>
        <v>2</v>
      </c>
      <c r="E47" s="10">
        <f t="shared" si="6"/>
        <v>7</v>
      </c>
      <c r="F47" s="10">
        <f t="shared" si="6"/>
        <v>10</v>
      </c>
      <c r="G47" s="10">
        <f t="shared" si="6"/>
        <v>9</v>
      </c>
      <c r="H47" s="10">
        <f t="shared" si="6"/>
        <v>12</v>
      </c>
      <c r="I47" s="10">
        <f t="shared" si="6"/>
        <v>3</v>
      </c>
      <c r="J47" s="10">
        <f t="shared" si="6"/>
        <v>8</v>
      </c>
      <c r="K47" s="10">
        <f t="shared" si="6"/>
        <v>14</v>
      </c>
      <c r="L47" s="10">
        <f>L40+L46</f>
        <v>63</v>
      </c>
      <c r="M47" s="136"/>
    </row>
    <row r="48" spans="1:13" ht="30" customHeight="1" x14ac:dyDescent="0.2">
      <c r="A48" s="165" t="s">
        <v>205</v>
      </c>
      <c r="B48" s="144"/>
      <c r="C48" s="144"/>
      <c r="D48" s="10"/>
      <c r="E48" s="10">
        <v>1</v>
      </c>
      <c r="F48" s="10">
        <v>2</v>
      </c>
      <c r="G48" s="10"/>
      <c r="H48" s="10"/>
      <c r="I48" s="10"/>
      <c r="J48" s="10"/>
      <c r="K48" s="10"/>
      <c r="L48" s="10">
        <f>SUM(E48:K48)</f>
        <v>3</v>
      </c>
      <c r="M48" s="11">
        <f>L48+0</f>
        <v>3</v>
      </c>
    </row>
    <row r="49" spans="1:13" ht="30" customHeight="1" x14ac:dyDescent="0.2">
      <c r="A49" s="144" t="s">
        <v>206</v>
      </c>
      <c r="B49" s="144"/>
      <c r="C49" s="144"/>
      <c r="D49" s="10"/>
      <c r="E49" s="10">
        <v>1</v>
      </c>
      <c r="F49" s="10"/>
      <c r="G49" s="10">
        <v>4</v>
      </c>
      <c r="H49" s="10"/>
      <c r="I49" s="10"/>
      <c r="J49" s="10"/>
      <c r="K49" s="10"/>
      <c r="L49" s="10">
        <f>SUM(E49:K49)</f>
        <v>5</v>
      </c>
      <c r="M49" s="11">
        <f>L49+0</f>
        <v>5</v>
      </c>
    </row>
    <row r="50" spans="1:13" ht="30" customHeight="1" x14ac:dyDescent="0.2">
      <c r="A50" s="152" t="s">
        <v>207</v>
      </c>
      <c r="B50" s="144"/>
      <c r="C50" s="144"/>
      <c r="D50" s="10">
        <f t="shared" ref="D50:L50" si="7">D35+D47+D48+D49</f>
        <v>9</v>
      </c>
      <c r="E50" s="10">
        <f t="shared" si="7"/>
        <v>38</v>
      </c>
      <c r="F50" s="10">
        <f t="shared" si="7"/>
        <v>69</v>
      </c>
      <c r="G50" s="10">
        <f t="shared" si="7"/>
        <v>90</v>
      </c>
      <c r="H50" s="10">
        <f t="shared" si="7"/>
        <v>58</v>
      </c>
      <c r="I50" s="10">
        <f t="shared" si="7"/>
        <v>39</v>
      </c>
      <c r="J50" s="10">
        <f t="shared" si="7"/>
        <v>76</v>
      </c>
      <c r="K50" s="10">
        <f t="shared" si="7"/>
        <v>23</v>
      </c>
      <c r="L50" s="10">
        <f t="shared" si="7"/>
        <v>393</v>
      </c>
      <c r="M50" s="10">
        <f>M35+M36+M48+M49</f>
        <v>402</v>
      </c>
    </row>
    <row r="51" spans="1:13" ht="21" customHeight="1" x14ac:dyDescent="0.2">
      <c r="A51" s="17"/>
      <c r="B51" s="17"/>
      <c r="C51" s="18"/>
      <c r="D51" s="17"/>
      <c r="E51" s="17"/>
      <c r="F51" s="19" t="s">
        <v>227</v>
      </c>
      <c r="G51" s="19"/>
      <c r="H51" s="19"/>
      <c r="I51" s="19"/>
      <c r="J51" s="19"/>
      <c r="K51" s="19"/>
      <c r="L51" s="19"/>
      <c r="M51" s="19"/>
    </row>
    <row r="52" spans="1:13" ht="21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21.75" customHeight="1" x14ac:dyDescent="0.2"/>
    <row r="54" spans="1:13" ht="21" customHeight="1" x14ac:dyDescent="0.2"/>
    <row r="55" spans="1:13" ht="21" customHeight="1" x14ac:dyDescent="0.2"/>
    <row r="56" spans="1:13" ht="21" customHeight="1" x14ac:dyDescent="0.2"/>
    <row r="57" spans="1:13" ht="21" customHeight="1" x14ac:dyDescent="0.2"/>
    <row r="58" spans="1:13" ht="21" customHeight="1" x14ac:dyDescent="0.2"/>
    <row r="59" spans="1:13" ht="21" customHeight="1" x14ac:dyDescent="0.2"/>
  </sheetData>
  <mergeCells count="26">
    <mergeCell ref="A50:C50"/>
    <mergeCell ref="A47:C47"/>
    <mergeCell ref="M36:M47"/>
    <mergeCell ref="B36:B40"/>
    <mergeCell ref="B41:B46"/>
    <mergeCell ref="A38:A46"/>
    <mergeCell ref="A36:A37"/>
    <mergeCell ref="A48:C48"/>
    <mergeCell ref="A3:A7"/>
    <mergeCell ref="A49:C49"/>
    <mergeCell ref="M25:M30"/>
    <mergeCell ref="A35:C35"/>
    <mergeCell ref="A34:C34"/>
    <mergeCell ref="M9:M13"/>
    <mergeCell ref="B21:B24"/>
    <mergeCell ref="A32:C32"/>
    <mergeCell ref="A33:C33"/>
    <mergeCell ref="A8:A30"/>
    <mergeCell ref="B25:B30"/>
    <mergeCell ref="M3:M8"/>
    <mergeCell ref="M21:M24"/>
    <mergeCell ref="B2:C2"/>
    <mergeCell ref="B9:B13"/>
    <mergeCell ref="B3:B8"/>
    <mergeCell ref="B14:B20"/>
    <mergeCell ref="M14:M20"/>
  </mergeCells>
  <phoneticPr fontId="2"/>
  <pageMargins left="0.78740157480314965" right="0.78740157480314965" top="1.1811023622047245" bottom="0.39370078740157483" header="0.9055118110236221" footer="0.31496062992125984"/>
  <pageSetup paperSize="9" orientation="portrait" r:id="rId1"/>
  <headerFooter alignWithMargins="0">
    <oddFooter xml:space="preserve">&amp;C&amp;28 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M59"/>
  <sheetViews>
    <sheetView zoomScaleNormal="100" workbookViewId="0">
      <pane xSplit="3" ySplit="2" topLeftCell="D12" activePane="bottomRight" state="frozen"/>
      <selection pane="topRight" activeCell="P1" sqref="P1"/>
      <selection pane="bottomLeft" activeCell="A3" sqref="A3"/>
      <selection pane="bottomRight" activeCell="C3" sqref="C3"/>
    </sheetView>
  </sheetViews>
  <sheetFormatPr defaultRowHeight="21" x14ac:dyDescent="0.2"/>
  <cols>
    <col min="1" max="2" width="4.875" style="1" customWidth="1"/>
    <col min="3" max="3" width="22" style="1" bestFit="1" customWidth="1"/>
    <col min="4" max="11" width="5.25" style="1" customWidth="1"/>
    <col min="12" max="13" width="5.25" style="2" customWidth="1"/>
    <col min="14" max="16384" width="9" style="1"/>
  </cols>
  <sheetData>
    <row r="1" spans="1:13" x14ac:dyDescent="0.2">
      <c r="A1" s="4" t="s">
        <v>246</v>
      </c>
    </row>
    <row r="2" spans="1:13" ht="51" customHeight="1" x14ac:dyDescent="0.2">
      <c r="A2" s="8" t="s">
        <v>3</v>
      </c>
      <c r="B2" s="141" t="s">
        <v>170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209</v>
      </c>
      <c r="K2" s="7" t="s">
        <v>174</v>
      </c>
      <c r="L2" s="7" t="s">
        <v>13</v>
      </c>
      <c r="M2" s="7" t="s">
        <v>14</v>
      </c>
    </row>
    <row r="3" spans="1:13" ht="21.95" customHeight="1" x14ac:dyDescent="0.2">
      <c r="A3" s="166" t="s">
        <v>210</v>
      </c>
      <c r="B3" s="143" t="s">
        <v>176</v>
      </c>
      <c r="C3" s="9" t="s">
        <v>151</v>
      </c>
      <c r="D3" s="10">
        <v>1</v>
      </c>
      <c r="E3" s="10">
        <v>1</v>
      </c>
      <c r="F3" s="10">
        <v>3</v>
      </c>
      <c r="G3" s="10">
        <v>6</v>
      </c>
      <c r="H3" s="10">
        <v>3</v>
      </c>
      <c r="I3" s="10">
        <v>4</v>
      </c>
      <c r="J3" s="10">
        <v>1</v>
      </c>
      <c r="K3" s="10"/>
      <c r="L3" s="10">
        <f t="shared" ref="L3:L31" si="0">SUM(E3:K3)</f>
        <v>18</v>
      </c>
      <c r="M3" s="140">
        <f>L3+L4+L5+L6+L7+L8+1</f>
        <v>55</v>
      </c>
    </row>
    <row r="4" spans="1:13" ht="21.95" customHeight="1" x14ac:dyDescent="0.2">
      <c r="A4" s="170"/>
      <c r="B4" s="143"/>
      <c r="C4" s="9" t="s">
        <v>236</v>
      </c>
      <c r="D4" s="10"/>
      <c r="E4" s="10">
        <v>1</v>
      </c>
      <c r="F4" s="10">
        <v>1</v>
      </c>
      <c r="G4" s="10">
        <v>1</v>
      </c>
      <c r="H4" s="10">
        <v>1</v>
      </c>
      <c r="I4" s="10">
        <v>1</v>
      </c>
      <c r="J4" s="10">
        <v>1</v>
      </c>
      <c r="K4" s="10"/>
      <c r="L4" s="10">
        <f t="shared" si="0"/>
        <v>6</v>
      </c>
      <c r="M4" s="144"/>
    </row>
    <row r="5" spans="1:13" ht="21.95" customHeight="1" x14ac:dyDescent="0.2">
      <c r="A5" s="170"/>
      <c r="B5" s="143"/>
      <c r="C5" s="9" t="s">
        <v>84</v>
      </c>
      <c r="D5" s="10"/>
      <c r="E5" s="10">
        <v>1</v>
      </c>
      <c r="F5" s="10">
        <v>2</v>
      </c>
      <c r="G5" s="10">
        <v>4</v>
      </c>
      <c r="H5" s="10">
        <v>2</v>
      </c>
      <c r="I5" s="10">
        <v>1</v>
      </c>
      <c r="J5" s="10">
        <v>6</v>
      </c>
      <c r="K5" s="10"/>
      <c r="L5" s="10">
        <f t="shared" si="0"/>
        <v>16</v>
      </c>
      <c r="M5" s="144"/>
    </row>
    <row r="6" spans="1:13" ht="21.95" customHeight="1" x14ac:dyDescent="0.2">
      <c r="A6" s="170"/>
      <c r="B6" s="143"/>
      <c r="C6" s="12" t="s">
        <v>237</v>
      </c>
      <c r="D6" s="10"/>
      <c r="E6" s="10">
        <v>1</v>
      </c>
      <c r="F6" s="10"/>
      <c r="G6" s="10"/>
      <c r="H6" s="10"/>
      <c r="I6" s="10"/>
      <c r="J6" s="10"/>
      <c r="K6" s="10"/>
      <c r="L6" s="10">
        <f t="shared" si="0"/>
        <v>1</v>
      </c>
      <c r="M6" s="144"/>
    </row>
    <row r="7" spans="1:13" ht="21.95" customHeight="1" x14ac:dyDescent="0.2">
      <c r="A7" s="170"/>
      <c r="B7" s="143"/>
      <c r="C7" s="9" t="s">
        <v>216</v>
      </c>
      <c r="D7" s="10"/>
      <c r="E7" s="10">
        <v>1</v>
      </c>
      <c r="F7" s="10">
        <v>2</v>
      </c>
      <c r="G7" s="10">
        <v>2</v>
      </c>
      <c r="H7" s="10">
        <v>2</v>
      </c>
      <c r="I7" s="10"/>
      <c r="J7" s="10">
        <v>1</v>
      </c>
      <c r="K7" s="10"/>
      <c r="L7" s="10">
        <f t="shared" si="0"/>
        <v>8</v>
      </c>
      <c r="M7" s="144"/>
    </row>
    <row r="8" spans="1:13" ht="21.95" customHeight="1" x14ac:dyDescent="0.2">
      <c r="A8" s="163" t="s">
        <v>212</v>
      </c>
      <c r="B8" s="143"/>
      <c r="C8" s="9" t="s">
        <v>89</v>
      </c>
      <c r="D8" s="10"/>
      <c r="E8" s="10">
        <v>1</v>
      </c>
      <c r="F8" s="10">
        <v>1</v>
      </c>
      <c r="G8" s="10">
        <v>2</v>
      </c>
      <c r="H8" s="10">
        <v>1</v>
      </c>
      <c r="I8" s="10"/>
      <c r="J8" s="10"/>
      <c r="K8" s="10"/>
      <c r="L8" s="10">
        <f t="shared" si="0"/>
        <v>5</v>
      </c>
      <c r="M8" s="144"/>
    </row>
    <row r="9" spans="1:13" ht="21.95" customHeight="1" x14ac:dyDescent="0.2">
      <c r="A9" s="163"/>
      <c r="B9" s="143" t="s">
        <v>91</v>
      </c>
      <c r="C9" s="9" t="s">
        <v>247</v>
      </c>
      <c r="D9" s="10">
        <v>1</v>
      </c>
      <c r="E9" s="10">
        <v>1</v>
      </c>
      <c r="F9" s="10">
        <v>2</v>
      </c>
      <c r="G9" s="10">
        <v>2</v>
      </c>
      <c r="H9" s="10">
        <v>1</v>
      </c>
      <c r="I9" s="10">
        <v>1</v>
      </c>
      <c r="J9" s="10"/>
      <c r="K9" s="10"/>
      <c r="L9" s="10">
        <f t="shared" si="0"/>
        <v>7</v>
      </c>
      <c r="M9" s="140">
        <f>L9+L10+L11+L12+L13+1</f>
        <v>53</v>
      </c>
    </row>
    <row r="10" spans="1:13" ht="21.95" customHeight="1" x14ac:dyDescent="0.2">
      <c r="A10" s="163"/>
      <c r="B10" s="144"/>
      <c r="C10" s="9" t="s">
        <v>220</v>
      </c>
      <c r="D10" s="10"/>
      <c r="E10" s="10">
        <v>1</v>
      </c>
      <c r="F10" s="10">
        <v>2</v>
      </c>
      <c r="G10" s="10">
        <v>2</v>
      </c>
      <c r="H10" s="10">
        <v>3</v>
      </c>
      <c r="I10" s="10">
        <v>1</v>
      </c>
      <c r="J10" s="10"/>
      <c r="K10" s="10">
        <v>2</v>
      </c>
      <c r="L10" s="10">
        <f t="shared" si="0"/>
        <v>11</v>
      </c>
      <c r="M10" s="140"/>
    </row>
    <row r="11" spans="1:13" ht="21.95" customHeight="1" x14ac:dyDescent="0.2">
      <c r="A11" s="163"/>
      <c r="B11" s="144"/>
      <c r="C11" s="9" t="s">
        <v>248</v>
      </c>
      <c r="D11" s="10"/>
      <c r="E11" s="10">
        <v>1</v>
      </c>
      <c r="F11" s="10"/>
      <c r="G11" s="10">
        <v>2</v>
      </c>
      <c r="H11" s="10"/>
      <c r="I11" s="10"/>
      <c r="J11" s="10"/>
      <c r="K11" s="10"/>
      <c r="L11" s="10">
        <f t="shared" si="0"/>
        <v>3</v>
      </c>
      <c r="M11" s="140"/>
    </row>
    <row r="12" spans="1:13" ht="21.95" customHeight="1" x14ac:dyDescent="0.2">
      <c r="A12" s="163"/>
      <c r="B12" s="144"/>
      <c r="C12" s="9" t="s">
        <v>182</v>
      </c>
      <c r="D12" s="10"/>
      <c r="E12" s="10">
        <v>1</v>
      </c>
      <c r="F12" s="10">
        <v>2</v>
      </c>
      <c r="G12" s="10">
        <v>5</v>
      </c>
      <c r="H12" s="10">
        <v>3</v>
      </c>
      <c r="I12" s="10">
        <v>1</v>
      </c>
      <c r="J12" s="10">
        <v>6</v>
      </c>
      <c r="K12" s="10"/>
      <c r="L12" s="10">
        <f t="shared" si="0"/>
        <v>18</v>
      </c>
      <c r="M12" s="140"/>
    </row>
    <row r="13" spans="1:13" ht="21.95" customHeight="1" x14ac:dyDescent="0.2">
      <c r="A13" s="163"/>
      <c r="B13" s="144"/>
      <c r="C13" s="9" t="s">
        <v>183</v>
      </c>
      <c r="D13" s="10"/>
      <c r="E13" s="10">
        <v>1</v>
      </c>
      <c r="F13" s="10">
        <v>2</v>
      </c>
      <c r="G13" s="10">
        <v>4</v>
      </c>
      <c r="H13" s="10">
        <v>2</v>
      </c>
      <c r="I13" s="10">
        <v>4</v>
      </c>
      <c r="J13" s="10"/>
      <c r="K13" s="10"/>
      <c r="L13" s="10">
        <f t="shared" si="0"/>
        <v>13</v>
      </c>
      <c r="M13" s="140"/>
    </row>
    <row r="14" spans="1:13" ht="21.95" customHeight="1" x14ac:dyDescent="0.2">
      <c r="A14" s="163"/>
      <c r="B14" s="143" t="s">
        <v>184</v>
      </c>
      <c r="C14" s="9" t="s">
        <v>185</v>
      </c>
      <c r="D14" s="10">
        <v>1</v>
      </c>
      <c r="E14" s="10">
        <v>1</v>
      </c>
      <c r="F14" s="10">
        <v>1</v>
      </c>
      <c r="G14" s="10">
        <v>3</v>
      </c>
      <c r="H14" s="10">
        <v>1</v>
      </c>
      <c r="I14" s="10">
        <v>1</v>
      </c>
      <c r="J14" s="10">
        <v>3</v>
      </c>
      <c r="K14" s="10"/>
      <c r="L14" s="10">
        <f t="shared" si="0"/>
        <v>10</v>
      </c>
      <c r="M14" s="140">
        <f>L14+L15+L16+L17+L18+L19+L20+1</f>
        <v>105</v>
      </c>
    </row>
    <row r="15" spans="1:13" ht="21.95" customHeight="1" x14ac:dyDescent="0.2">
      <c r="A15" s="163"/>
      <c r="B15" s="143"/>
      <c r="C15" s="9" t="s">
        <v>186</v>
      </c>
      <c r="D15" s="10"/>
      <c r="E15" s="10">
        <v>1</v>
      </c>
      <c r="F15" s="10">
        <v>3</v>
      </c>
      <c r="G15" s="10">
        <v>4</v>
      </c>
      <c r="H15" s="10">
        <v>2</v>
      </c>
      <c r="I15" s="10">
        <v>2</v>
      </c>
      <c r="J15" s="10">
        <v>4</v>
      </c>
      <c r="K15" s="10"/>
      <c r="L15" s="10">
        <f t="shared" si="0"/>
        <v>16</v>
      </c>
      <c r="M15" s="140"/>
    </row>
    <row r="16" spans="1:13" ht="21.95" customHeight="1" x14ac:dyDescent="0.2">
      <c r="A16" s="163"/>
      <c r="B16" s="143"/>
      <c r="C16" s="9" t="s">
        <v>221</v>
      </c>
      <c r="D16" s="10"/>
      <c r="E16" s="10">
        <v>1</v>
      </c>
      <c r="F16" s="10">
        <v>3</v>
      </c>
      <c r="G16" s="10">
        <v>1</v>
      </c>
      <c r="H16" s="10">
        <v>1</v>
      </c>
      <c r="I16" s="10">
        <v>2</v>
      </c>
      <c r="J16" s="10">
        <v>1</v>
      </c>
      <c r="K16" s="10"/>
      <c r="L16" s="10">
        <f t="shared" si="0"/>
        <v>9</v>
      </c>
      <c r="M16" s="140"/>
    </row>
    <row r="17" spans="1:13" ht="21.95" customHeight="1" x14ac:dyDescent="0.2">
      <c r="A17" s="163"/>
      <c r="B17" s="143"/>
      <c r="C17" s="9" t="s">
        <v>106</v>
      </c>
      <c r="D17" s="10"/>
      <c r="E17" s="10"/>
      <c r="F17" s="10">
        <v>1</v>
      </c>
      <c r="G17" s="10"/>
      <c r="H17" s="10">
        <v>1</v>
      </c>
      <c r="I17" s="10"/>
      <c r="J17" s="10"/>
      <c r="K17" s="10"/>
      <c r="L17" s="10">
        <f t="shared" si="0"/>
        <v>2</v>
      </c>
      <c r="M17" s="140"/>
    </row>
    <row r="18" spans="1:13" ht="21.95" customHeight="1" x14ac:dyDescent="0.2">
      <c r="A18" s="163"/>
      <c r="B18" s="143"/>
      <c r="C18" s="9" t="s">
        <v>110</v>
      </c>
      <c r="D18" s="10"/>
      <c r="E18" s="10"/>
      <c r="F18" s="10">
        <v>4</v>
      </c>
      <c r="G18" s="10">
        <v>6</v>
      </c>
      <c r="H18" s="10">
        <v>9</v>
      </c>
      <c r="I18" s="10">
        <v>6</v>
      </c>
      <c r="J18" s="10">
        <v>15</v>
      </c>
      <c r="K18" s="10">
        <v>1</v>
      </c>
      <c r="L18" s="10">
        <f t="shared" si="0"/>
        <v>41</v>
      </c>
      <c r="M18" s="140"/>
    </row>
    <row r="19" spans="1:13" ht="21.95" customHeight="1" x14ac:dyDescent="0.2">
      <c r="A19" s="163"/>
      <c r="B19" s="143"/>
      <c r="C19" s="9" t="s">
        <v>222</v>
      </c>
      <c r="D19" s="10"/>
      <c r="E19" s="10">
        <v>1</v>
      </c>
      <c r="F19" s="10">
        <v>2</v>
      </c>
      <c r="G19" s="10">
        <v>7</v>
      </c>
      <c r="H19" s="10"/>
      <c r="I19" s="10">
        <v>1</v>
      </c>
      <c r="J19" s="10">
        <v>6</v>
      </c>
      <c r="K19" s="10"/>
      <c r="L19" s="10">
        <f t="shared" si="0"/>
        <v>17</v>
      </c>
      <c r="M19" s="140"/>
    </row>
    <row r="20" spans="1:13" ht="21.95" customHeight="1" x14ac:dyDescent="0.2">
      <c r="A20" s="163"/>
      <c r="B20" s="143"/>
      <c r="C20" s="9" t="s">
        <v>112</v>
      </c>
      <c r="D20" s="10"/>
      <c r="E20" s="10">
        <v>1</v>
      </c>
      <c r="F20" s="10">
        <v>1</v>
      </c>
      <c r="G20" s="10">
        <v>3</v>
      </c>
      <c r="H20" s="10">
        <v>2</v>
      </c>
      <c r="I20" s="10"/>
      <c r="J20" s="10">
        <v>2</v>
      </c>
      <c r="K20" s="10"/>
      <c r="L20" s="10">
        <f t="shared" si="0"/>
        <v>9</v>
      </c>
      <c r="M20" s="140"/>
    </row>
    <row r="21" spans="1:13" ht="21.95" customHeight="1" x14ac:dyDescent="0.2">
      <c r="A21" s="163"/>
      <c r="B21" s="137" t="s">
        <v>114</v>
      </c>
      <c r="C21" s="9" t="s">
        <v>162</v>
      </c>
      <c r="D21" s="10">
        <v>1</v>
      </c>
      <c r="E21" s="10">
        <v>2</v>
      </c>
      <c r="F21" s="10">
        <v>3</v>
      </c>
      <c r="G21" s="10">
        <v>3</v>
      </c>
      <c r="H21" s="10">
        <v>2</v>
      </c>
      <c r="I21" s="10">
        <v>1</v>
      </c>
      <c r="J21" s="10">
        <v>5</v>
      </c>
      <c r="K21" s="10"/>
      <c r="L21" s="10">
        <f t="shared" si="0"/>
        <v>16</v>
      </c>
      <c r="M21" s="140">
        <f>L21+L22+L23+L24+1</f>
        <v>42</v>
      </c>
    </row>
    <row r="22" spans="1:13" ht="21.95" customHeight="1" x14ac:dyDescent="0.2">
      <c r="A22" s="163"/>
      <c r="B22" s="138"/>
      <c r="C22" s="9" t="s">
        <v>117</v>
      </c>
      <c r="D22" s="10"/>
      <c r="E22" s="10">
        <v>1</v>
      </c>
      <c r="F22" s="10">
        <v>3</v>
      </c>
      <c r="G22" s="10">
        <v>3</v>
      </c>
      <c r="H22" s="10">
        <v>2</v>
      </c>
      <c r="I22" s="10">
        <v>2</v>
      </c>
      <c r="J22" s="10">
        <v>4</v>
      </c>
      <c r="K22" s="10"/>
      <c r="L22" s="10">
        <f t="shared" si="0"/>
        <v>15</v>
      </c>
      <c r="M22" s="140"/>
    </row>
    <row r="23" spans="1:13" ht="21.95" customHeight="1" x14ac:dyDescent="0.2">
      <c r="A23" s="163"/>
      <c r="B23" s="138"/>
      <c r="C23" s="9" t="s">
        <v>239</v>
      </c>
      <c r="D23" s="10"/>
      <c r="E23" s="10">
        <v>1</v>
      </c>
      <c r="F23" s="10"/>
      <c r="G23" s="10">
        <v>1</v>
      </c>
      <c r="H23" s="10"/>
      <c r="I23" s="10"/>
      <c r="J23" s="10">
        <v>1</v>
      </c>
      <c r="K23" s="10"/>
      <c r="L23" s="10">
        <v>3</v>
      </c>
      <c r="M23" s="140"/>
    </row>
    <row r="24" spans="1:13" ht="21.95" customHeight="1" x14ac:dyDescent="0.2">
      <c r="A24" s="163"/>
      <c r="B24" s="139"/>
      <c r="C24" s="9" t="s">
        <v>223</v>
      </c>
      <c r="D24" s="10"/>
      <c r="E24" s="10">
        <v>1</v>
      </c>
      <c r="F24" s="10">
        <v>2</v>
      </c>
      <c r="G24" s="10">
        <v>2</v>
      </c>
      <c r="H24" s="10"/>
      <c r="I24" s="10"/>
      <c r="J24" s="10">
        <v>2</v>
      </c>
      <c r="K24" s="10"/>
      <c r="L24" s="10">
        <f t="shared" si="0"/>
        <v>7</v>
      </c>
      <c r="M24" s="140"/>
    </row>
    <row r="25" spans="1:13" ht="21.95" customHeight="1" x14ac:dyDescent="0.2">
      <c r="A25" s="163"/>
      <c r="B25" s="143" t="s">
        <v>121</v>
      </c>
      <c r="C25" s="9" t="s">
        <v>240</v>
      </c>
      <c r="D25" s="10">
        <v>1</v>
      </c>
      <c r="E25" s="10">
        <v>1</v>
      </c>
      <c r="F25" s="10">
        <v>3</v>
      </c>
      <c r="G25" s="10">
        <v>3</v>
      </c>
      <c r="H25" s="10">
        <v>2</v>
      </c>
      <c r="I25" s="10"/>
      <c r="J25" s="10">
        <v>2</v>
      </c>
      <c r="K25" s="10">
        <v>4</v>
      </c>
      <c r="L25" s="10">
        <f>SUM(E25:K25)</f>
        <v>15</v>
      </c>
      <c r="M25" s="140">
        <f>L25+L26+L27+L28+L29+L30+1</f>
        <v>63</v>
      </c>
    </row>
    <row r="26" spans="1:13" ht="21.95" customHeight="1" x14ac:dyDescent="0.2">
      <c r="A26" s="163"/>
      <c r="B26" s="143"/>
      <c r="C26" s="9" t="s">
        <v>190</v>
      </c>
      <c r="D26" s="10"/>
      <c r="E26" s="10">
        <v>1</v>
      </c>
      <c r="F26" s="10">
        <v>2</v>
      </c>
      <c r="G26" s="10">
        <v>4</v>
      </c>
      <c r="H26" s="10"/>
      <c r="I26" s="10">
        <v>1</v>
      </c>
      <c r="J26" s="10">
        <v>3</v>
      </c>
      <c r="K26" s="10">
        <v>2</v>
      </c>
      <c r="L26" s="10">
        <f>SUM(E26:K26)</f>
        <v>13</v>
      </c>
      <c r="M26" s="140"/>
    </row>
    <row r="27" spans="1:13" ht="21.95" customHeight="1" x14ac:dyDescent="0.2">
      <c r="A27" s="163"/>
      <c r="B27" s="143"/>
      <c r="C27" s="13" t="s">
        <v>241</v>
      </c>
      <c r="D27" s="10"/>
      <c r="E27" s="10">
        <v>1</v>
      </c>
      <c r="F27" s="10">
        <v>1</v>
      </c>
      <c r="G27" s="10">
        <v>1</v>
      </c>
      <c r="H27" s="10"/>
      <c r="I27" s="10">
        <v>1</v>
      </c>
      <c r="J27" s="10">
        <v>3</v>
      </c>
      <c r="K27" s="10"/>
      <c r="L27" s="10">
        <f t="shared" si="0"/>
        <v>7</v>
      </c>
      <c r="M27" s="140"/>
    </row>
    <row r="28" spans="1:13" ht="21.95" customHeight="1" x14ac:dyDescent="0.2">
      <c r="A28" s="163"/>
      <c r="B28" s="143"/>
      <c r="C28" s="9" t="s">
        <v>228</v>
      </c>
      <c r="D28" s="10"/>
      <c r="E28" s="10">
        <v>1</v>
      </c>
      <c r="F28" s="10">
        <v>2</v>
      </c>
      <c r="G28" s="10">
        <v>5</v>
      </c>
      <c r="H28" s="10">
        <v>1</v>
      </c>
      <c r="I28" s="10">
        <v>1</v>
      </c>
      <c r="J28" s="10">
        <v>1</v>
      </c>
      <c r="K28" s="10"/>
      <c r="L28" s="10">
        <f t="shared" si="0"/>
        <v>11</v>
      </c>
      <c r="M28" s="140"/>
    </row>
    <row r="29" spans="1:13" ht="21.95" customHeight="1" x14ac:dyDescent="0.2">
      <c r="A29" s="163"/>
      <c r="B29" s="143"/>
      <c r="C29" s="9" t="s">
        <v>229</v>
      </c>
      <c r="D29" s="10"/>
      <c r="E29" s="10">
        <v>1</v>
      </c>
      <c r="F29" s="10">
        <v>3</v>
      </c>
      <c r="G29" s="10"/>
      <c r="H29" s="10">
        <v>2</v>
      </c>
      <c r="I29" s="10">
        <v>2</v>
      </c>
      <c r="J29" s="10">
        <v>3</v>
      </c>
      <c r="K29" s="10"/>
      <c r="L29" s="10">
        <f t="shared" si="0"/>
        <v>11</v>
      </c>
      <c r="M29" s="140"/>
    </row>
    <row r="30" spans="1:13" ht="21.95" customHeight="1" x14ac:dyDescent="0.2">
      <c r="A30" s="163"/>
      <c r="B30" s="143"/>
      <c r="C30" s="13" t="s">
        <v>243</v>
      </c>
      <c r="D30" s="10"/>
      <c r="E30" s="10">
        <v>1</v>
      </c>
      <c r="F30" s="10">
        <v>1</v>
      </c>
      <c r="G30" s="10">
        <v>1</v>
      </c>
      <c r="H30" s="10"/>
      <c r="I30" s="10">
        <v>1</v>
      </c>
      <c r="J30" s="10">
        <v>1</v>
      </c>
      <c r="K30" s="10"/>
      <c r="L30" s="10">
        <f t="shared" si="0"/>
        <v>5</v>
      </c>
      <c r="M30" s="140"/>
    </row>
    <row r="31" spans="1:13" ht="21.95" customHeight="1" x14ac:dyDescent="0.2">
      <c r="A31" s="164"/>
      <c r="B31" s="159" t="s">
        <v>244</v>
      </c>
      <c r="C31" s="161"/>
      <c r="D31" s="10">
        <v>1</v>
      </c>
      <c r="E31" s="10"/>
      <c r="F31" s="10">
        <v>1</v>
      </c>
      <c r="G31" s="10">
        <v>1</v>
      </c>
      <c r="H31" s="10">
        <v>1</v>
      </c>
      <c r="I31" s="10"/>
      <c r="J31" s="10"/>
      <c r="K31" s="10"/>
      <c r="L31" s="10">
        <f t="shared" si="0"/>
        <v>3</v>
      </c>
      <c r="M31" s="11">
        <f>L31+1</f>
        <v>4</v>
      </c>
    </row>
    <row r="32" spans="1:13" ht="21.95" customHeight="1" x14ac:dyDescent="0.2">
      <c r="A32" s="145" t="s">
        <v>192</v>
      </c>
      <c r="B32" s="146"/>
      <c r="C32" s="147"/>
      <c r="D32" s="10">
        <f>SUM(D3:D31)</f>
        <v>6</v>
      </c>
      <c r="E32" s="10">
        <f t="shared" ref="E32:L32" si="1">SUM(E3:E31)</f>
        <v>27</v>
      </c>
      <c r="F32" s="10">
        <f t="shared" si="1"/>
        <v>53</v>
      </c>
      <c r="G32" s="10">
        <f t="shared" si="1"/>
        <v>78</v>
      </c>
      <c r="H32" s="10">
        <f t="shared" si="1"/>
        <v>44</v>
      </c>
      <c r="I32" s="10">
        <f t="shared" si="1"/>
        <v>34</v>
      </c>
      <c r="J32" s="10">
        <f t="shared" si="1"/>
        <v>71</v>
      </c>
      <c r="K32" s="10">
        <f t="shared" si="1"/>
        <v>9</v>
      </c>
      <c r="L32" s="10">
        <f t="shared" si="1"/>
        <v>316</v>
      </c>
      <c r="M32" s="11">
        <f>SUM(M3:M31)</f>
        <v>322</v>
      </c>
    </row>
    <row r="33" spans="1:13" ht="21.95" customHeight="1" x14ac:dyDescent="0.2">
      <c r="A33" s="148" t="s">
        <v>193</v>
      </c>
      <c r="B33" s="148"/>
      <c r="C33" s="148"/>
      <c r="D33" s="10">
        <v>1</v>
      </c>
      <c r="E33" s="10">
        <v>1</v>
      </c>
      <c r="F33" s="10">
        <v>1</v>
      </c>
      <c r="G33" s="10">
        <v>2</v>
      </c>
      <c r="H33" s="10"/>
      <c r="I33" s="10"/>
      <c r="J33" s="10"/>
      <c r="K33" s="10"/>
      <c r="L33" s="10">
        <f>SUM(E33:K33)</f>
        <v>4</v>
      </c>
      <c r="M33" s="11">
        <f>L33+1</f>
        <v>5</v>
      </c>
    </row>
    <row r="34" spans="1:13" ht="21.95" customHeight="1" x14ac:dyDescent="0.2">
      <c r="A34" s="148" t="s">
        <v>194</v>
      </c>
      <c r="B34" s="148"/>
      <c r="C34" s="148"/>
      <c r="D34" s="10"/>
      <c r="E34" s="10">
        <v>1</v>
      </c>
      <c r="F34" s="10">
        <v>2</v>
      </c>
      <c r="G34" s="10"/>
      <c r="H34" s="10"/>
      <c r="I34" s="10"/>
      <c r="J34" s="10"/>
      <c r="K34" s="10"/>
      <c r="L34" s="10">
        <f>SUM(E34:K34)</f>
        <v>3</v>
      </c>
      <c r="M34" s="11">
        <v>3</v>
      </c>
    </row>
    <row r="35" spans="1:13" ht="21.95" customHeight="1" x14ac:dyDescent="0.2">
      <c r="A35" s="148" t="s">
        <v>195</v>
      </c>
      <c r="B35" s="148"/>
      <c r="C35" s="148"/>
      <c r="D35" s="10">
        <f>SUM(D32:D34)</f>
        <v>7</v>
      </c>
      <c r="E35" s="10">
        <f t="shared" ref="E35:L35" si="2">SUM(E32:E34)</f>
        <v>29</v>
      </c>
      <c r="F35" s="10">
        <f t="shared" si="2"/>
        <v>56</v>
      </c>
      <c r="G35" s="10">
        <f t="shared" si="2"/>
        <v>80</v>
      </c>
      <c r="H35" s="10">
        <f t="shared" si="2"/>
        <v>44</v>
      </c>
      <c r="I35" s="10">
        <f t="shared" si="2"/>
        <v>34</v>
      </c>
      <c r="J35" s="10">
        <f t="shared" si="2"/>
        <v>71</v>
      </c>
      <c r="K35" s="10">
        <f t="shared" si="2"/>
        <v>9</v>
      </c>
      <c r="L35" s="10">
        <f t="shared" si="2"/>
        <v>323</v>
      </c>
      <c r="M35" s="11">
        <f>SUM(M32:M34)</f>
        <v>330</v>
      </c>
    </row>
    <row r="36" spans="1:13" ht="30" customHeight="1" x14ac:dyDescent="0.2">
      <c r="A36" s="166" t="s">
        <v>213</v>
      </c>
      <c r="B36" s="153" t="s">
        <v>133</v>
      </c>
      <c r="C36" s="10" t="s">
        <v>242</v>
      </c>
      <c r="D36" s="10">
        <v>1</v>
      </c>
      <c r="E36" s="10">
        <v>1</v>
      </c>
      <c r="F36" s="10">
        <v>2</v>
      </c>
      <c r="G36" s="10">
        <v>3</v>
      </c>
      <c r="H36" s="10">
        <v>1</v>
      </c>
      <c r="I36" s="10">
        <v>1</v>
      </c>
      <c r="J36" s="10"/>
      <c r="K36" s="10"/>
      <c r="L36" s="10">
        <f>SUM(E36:K36)</f>
        <v>8</v>
      </c>
      <c r="M36" s="134">
        <f>L36+L37+L38+L39+L41+L42+L43+L44+L45+2</f>
        <v>66</v>
      </c>
    </row>
    <row r="37" spans="1:13" ht="30" customHeight="1" x14ac:dyDescent="0.2">
      <c r="A37" s="170"/>
      <c r="B37" s="154"/>
      <c r="C37" s="9" t="s">
        <v>225</v>
      </c>
      <c r="D37" s="10"/>
      <c r="E37" s="10">
        <v>1</v>
      </c>
      <c r="F37" s="10">
        <v>2</v>
      </c>
      <c r="G37" s="10">
        <v>1</v>
      </c>
      <c r="H37" s="10"/>
      <c r="I37" s="10"/>
      <c r="J37" s="10">
        <v>2</v>
      </c>
      <c r="K37" s="10"/>
      <c r="L37" s="10">
        <f>SUM(E37:K37)</f>
        <v>6</v>
      </c>
      <c r="M37" s="135"/>
    </row>
    <row r="38" spans="1:13" ht="30" customHeight="1" x14ac:dyDescent="0.2">
      <c r="A38" s="163" t="s">
        <v>214</v>
      </c>
      <c r="B38" s="154"/>
      <c r="C38" s="10" t="s">
        <v>199</v>
      </c>
      <c r="D38" s="10"/>
      <c r="E38" s="10">
        <v>1</v>
      </c>
      <c r="F38" s="10">
        <v>2</v>
      </c>
      <c r="G38" s="10">
        <v>1</v>
      </c>
      <c r="H38" s="10">
        <v>1</v>
      </c>
      <c r="I38" s="10"/>
      <c r="J38" s="10">
        <v>2</v>
      </c>
      <c r="K38" s="10"/>
      <c r="L38" s="10">
        <f>SUM(E38:K38)</f>
        <v>7</v>
      </c>
      <c r="M38" s="135"/>
    </row>
    <row r="39" spans="1:13" ht="30" customHeight="1" x14ac:dyDescent="0.2">
      <c r="A39" s="163"/>
      <c r="B39" s="154"/>
      <c r="C39" s="10" t="s">
        <v>234</v>
      </c>
      <c r="D39" s="10"/>
      <c r="E39" s="10">
        <v>1</v>
      </c>
      <c r="F39" s="10">
        <v>1</v>
      </c>
      <c r="G39" s="10">
        <v>1</v>
      </c>
      <c r="H39" s="10">
        <v>2</v>
      </c>
      <c r="I39" s="10"/>
      <c r="J39" s="10"/>
      <c r="K39" s="10"/>
      <c r="L39" s="10">
        <f>SUM(E39:K39)</f>
        <v>5</v>
      </c>
      <c r="M39" s="135"/>
    </row>
    <row r="40" spans="1:13" ht="30" customHeight="1" x14ac:dyDescent="0.2">
      <c r="A40" s="163"/>
      <c r="B40" s="155"/>
      <c r="C40" s="10" t="s">
        <v>201</v>
      </c>
      <c r="D40" s="10">
        <f>SUM(D36:D39)</f>
        <v>1</v>
      </c>
      <c r="E40" s="10">
        <f t="shared" ref="E40:L40" si="3">SUM(E36:E39)</f>
        <v>4</v>
      </c>
      <c r="F40" s="10">
        <f t="shared" si="3"/>
        <v>7</v>
      </c>
      <c r="G40" s="10">
        <f t="shared" si="3"/>
        <v>6</v>
      </c>
      <c r="H40" s="10">
        <f t="shared" si="3"/>
        <v>4</v>
      </c>
      <c r="I40" s="10">
        <f t="shared" si="3"/>
        <v>1</v>
      </c>
      <c r="J40" s="10">
        <f t="shared" si="3"/>
        <v>4</v>
      </c>
      <c r="K40" s="10"/>
      <c r="L40" s="10">
        <f t="shared" si="3"/>
        <v>26</v>
      </c>
      <c r="M40" s="135"/>
    </row>
    <row r="41" spans="1:13" ht="30" customHeight="1" x14ac:dyDescent="0.2">
      <c r="A41" s="163"/>
      <c r="B41" s="156" t="s">
        <v>202</v>
      </c>
      <c r="C41" s="9" t="s">
        <v>142</v>
      </c>
      <c r="D41" s="10"/>
      <c r="E41" s="10"/>
      <c r="F41" s="10">
        <v>3</v>
      </c>
      <c r="G41" s="10">
        <v>4</v>
      </c>
      <c r="H41" s="10">
        <v>6</v>
      </c>
      <c r="I41" s="10">
        <v>1</v>
      </c>
      <c r="J41" s="10">
        <v>5</v>
      </c>
      <c r="K41" s="10">
        <v>1</v>
      </c>
      <c r="L41" s="10">
        <f>SUM(E41:K41)</f>
        <v>20</v>
      </c>
      <c r="M41" s="135"/>
    </row>
    <row r="42" spans="1:13" ht="30" customHeight="1" x14ac:dyDescent="0.2">
      <c r="A42" s="163"/>
      <c r="B42" s="157"/>
      <c r="C42" s="9" t="s">
        <v>143</v>
      </c>
      <c r="D42" s="10"/>
      <c r="E42" s="10"/>
      <c r="F42" s="10"/>
      <c r="G42" s="10"/>
      <c r="H42" s="10"/>
      <c r="I42" s="10"/>
      <c r="J42" s="10"/>
      <c r="K42" s="10">
        <v>13</v>
      </c>
      <c r="L42" s="10">
        <f>SUM(E42:K42)</f>
        <v>13</v>
      </c>
      <c r="M42" s="135"/>
    </row>
    <row r="43" spans="1:13" ht="30" customHeight="1" x14ac:dyDescent="0.2">
      <c r="A43" s="163"/>
      <c r="B43" s="157"/>
      <c r="C43" s="9" t="s">
        <v>144</v>
      </c>
      <c r="D43" s="10">
        <v>1</v>
      </c>
      <c r="E43" s="10">
        <v>1</v>
      </c>
      <c r="F43" s="10">
        <v>1</v>
      </c>
      <c r="G43" s="10"/>
      <c r="H43" s="10"/>
      <c r="I43" s="10">
        <v>1</v>
      </c>
      <c r="J43" s="10"/>
      <c r="K43" s="10"/>
      <c r="L43" s="10">
        <f>SUM(E43:K43)</f>
        <v>3</v>
      </c>
      <c r="M43" s="135"/>
    </row>
    <row r="44" spans="1:13" ht="30" customHeight="1" x14ac:dyDescent="0.2">
      <c r="A44" s="163"/>
      <c r="B44" s="157"/>
      <c r="C44" s="9" t="s">
        <v>245</v>
      </c>
      <c r="D44" s="10"/>
      <c r="E44" s="10">
        <v>1</v>
      </c>
      <c r="F44" s="10"/>
      <c r="G44" s="10"/>
      <c r="H44" s="10"/>
      <c r="I44" s="10"/>
      <c r="J44" s="10"/>
      <c r="K44" s="10"/>
      <c r="L44" s="10">
        <f>SUM(E44:K44)</f>
        <v>1</v>
      </c>
      <c r="M44" s="135"/>
    </row>
    <row r="45" spans="1:13" ht="30" customHeight="1" x14ac:dyDescent="0.2">
      <c r="A45" s="163"/>
      <c r="B45" s="157"/>
      <c r="C45" s="9" t="s">
        <v>235</v>
      </c>
      <c r="D45" s="10"/>
      <c r="E45" s="10">
        <v>1</v>
      </c>
      <c r="F45" s="10"/>
      <c r="G45" s="10"/>
      <c r="H45" s="10"/>
      <c r="I45" s="10"/>
      <c r="J45" s="10"/>
      <c r="K45" s="10"/>
      <c r="L45" s="10">
        <f>SUM(E45:K45)</f>
        <v>1</v>
      </c>
      <c r="M45" s="135"/>
    </row>
    <row r="46" spans="1:13" ht="30" customHeight="1" x14ac:dyDescent="0.2">
      <c r="A46" s="163"/>
      <c r="B46" s="158"/>
      <c r="C46" s="9" t="s">
        <v>203</v>
      </c>
      <c r="D46" s="10">
        <v>1</v>
      </c>
      <c r="E46" s="10">
        <f t="shared" ref="E46:L46" si="4">SUM(E41:E45)</f>
        <v>3</v>
      </c>
      <c r="F46" s="10">
        <f t="shared" si="4"/>
        <v>4</v>
      </c>
      <c r="G46" s="10">
        <f t="shared" si="4"/>
        <v>4</v>
      </c>
      <c r="H46" s="10">
        <f t="shared" si="4"/>
        <v>6</v>
      </c>
      <c r="I46" s="10">
        <f t="shared" si="4"/>
        <v>2</v>
      </c>
      <c r="J46" s="10">
        <f t="shared" si="4"/>
        <v>5</v>
      </c>
      <c r="K46" s="10">
        <f t="shared" si="4"/>
        <v>14</v>
      </c>
      <c r="L46" s="10">
        <f t="shared" si="4"/>
        <v>38</v>
      </c>
      <c r="M46" s="135"/>
    </row>
    <row r="47" spans="1:13" ht="30" customHeight="1" x14ac:dyDescent="0.2">
      <c r="A47" s="159" t="s">
        <v>204</v>
      </c>
      <c r="B47" s="160"/>
      <c r="C47" s="161"/>
      <c r="D47" s="10">
        <f t="shared" ref="D47:L47" si="5">D40+D46</f>
        <v>2</v>
      </c>
      <c r="E47" s="10">
        <f t="shared" si="5"/>
        <v>7</v>
      </c>
      <c r="F47" s="10">
        <f t="shared" si="5"/>
        <v>11</v>
      </c>
      <c r="G47" s="10">
        <f t="shared" si="5"/>
        <v>10</v>
      </c>
      <c r="H47" s="10">
        <f t="shared" si="5"/>
        <v>10</v>
      </c>
      <c r="I47" s="10">
        <f t="shared" si="5"/>
        <v>3</v>
      </c>
      <c r="J47" s="10">
        <f t="shared" si="5"/>
        <v>9</v>
      </c>
      <c r="K47" s="10">
        <f t="shared" si="5"/>
        <v>14</v>
      </c>
      <c r="L47" s="10">
        <f t="shared" si="5"/>
        <v>64</v>
      </c>
      <c r="M47" s="136"/>
    </row>
    <row r="48" spans="1:13" ht="30" customHeight="1" x14ac:dyDescent="0.2">
      <c r="A48" s="165" t="s">
        <v>205</v>
      </c>
      <c r="B48" s="144"/>
      <c r="C48" s="144"/>
      <c r="D48" s="10"/>
      <c r="E48" s="10">
        <v>1</v>
      </c>
      <c r="F48" s="10">
        <v>2</v>
      </c>
      <c r="G48" s="10"/>
      <c r="H48" s="10"/>
      <c r="I48" s="10"/>
      <c r="J48" s="10"/>
      <c r="K48" s="10"/>
      <c r="L48" s="10">
        <f>SUM(E48:K48)</f>
        <v>3</v>
      </c>
      <c r="M48" s="11">
        <v>3</v>
      </c>
    </row>
    <row r="49" spans="1:13" ht="30" customHeight="1" x14ac:dyDescent="0.2">
      <c r="A49" s="144" t="s">
        <v>206</v>
      </c>
      <c r="B49" s="144"/>
      <c r="C49" s="144"/>
      <c r="D49" s="10">
        <v>1</v>
      </c>
      <c r="E49" s="10">
        <v>1</v>
      </c>
      <c r="F49" s="10"/>
      <c r="G49" s="10">
        <v>2</v>
      </c>
      <c r="H49" s="10">
        <v>1</v>
      </c>
      <c r="I49" s="10">
        <v>1</v>
      </c>
      <c r="J49" s="10"/>
      <c r="K49" s="10"/>
      <c r="L49" s="10">
        <f>SUM(E49:K49)</f>
        <v>5</v>
      </c>
      <c r="M49" s="11">
        <v>6</v>
      </c>
    </row>
    <row r="50" spans="1:13" ht="30" customHeight="1" x14ac:dyDescent="0.2">
      <c r="A50" s="152" t="s">
        <v>207</v>
      </c>
      <c r="B50" s="144"/>
      <c r="C50" s="144"/>
      <c r="D50" s="10">
        <f t="shared" ref="D50:L50" si="6">D35+D47+D48+D49</f>
        <v>10</v>
      </c>
      <c r="E50" s="10">
        <f t="shared" si="6"/>
        <v>38</v>
      </c>
      <c r="F50" s="10">
        <f t="shared" si="6"/>
        <v>69</v>
      </c>
      <c r="G50" s="10">
        <f t="shared" si="6"/>
        <v>92</v>
      </c>
      <c r="H50" s="10">
        <f t="shared" si="6"/>
        <v>55</v>
      </c>
      <c r="I50" s="10">
        <f t="shared" si="6"/>
        <v>38</v>
      </c>
      <c r="J50" s="10">
        <f t="shared" si="6"/>
        <v>80</v>
      </c>
      <c r="K50" s="10">
        <f t="shared" si="6"/>
        <v>23</v>
      </c>
      <c r="L50" s="10">
        <f t="shared" si="6"/>
        <v>395</v>
      </c>
      <c r="M50" s="10">
        <f>M35+M36+M48+M49</f>
        <v>405</v>
      </c>
    </row>
    <row r="51" spans="1:13" ht="21" customHeight="1" x14ac:dyDescent="0.2">
      <c r="A51" s="17"/>
      <c r="B51" s="17"/>
      <c r="C51" s="18"/>
      <c r="D51" s="17"/>
      <c r="E51" s="17"/>
      <c r="F51" s="19" t="s">
        <v>227</v>
      </c>
      <c r="G51" s="19"/>
      <c r="H51" s="19"/>
      <c r="I51" s="19"/>
      <c r="J51" s="19"/>
      <c r="K51" s="19"/>
      <c r="L51" s="19"/>
      <c r="M51" s="19"/>
    </row>
    <row r="52" spans="1:13" ht="21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21.75" customHeight="1" x14ac:dyDescent="0.2"/>
    <row r="54" spans="1:13" ht="21" customHeight="1" x14ac:dyDescent="0.2"/>
    <row r="55" spans="1:13" ht="21" customHeight="1" x14ac:dyDescent="0.2"/>
    <row r="56" spans="1:13" ht="21" customHeight="1" x14ac:dyDescent="0.2"/>
    <row r="57" spans="1:13" ht="21" customHeight="1" x14ac:dyDescent="0.2"/>
    <row r="58" spans="1:13" ht="21" customHeight="1" x14ac:dyDescent="0.2"/>
    <row r="59" spans="1:13" ht="21" customHeight="1" x14ac:dyDescent="0.2"/>
  </sheetData>
  <mergeCells count="27">
    <mergeCell ref="M9:M13"/>
    <mergeCell ref="M3:M8"/>
    <mergeCell ref="M14:M20"/>
    <mergeCell ref="A3:A7"/>
    <mergeCell ref="M21:M24"/>
    <mergeCell ref="B2:C2"/>
    <mergeCell ref="B9:B13"/>
    <mergeCell ref="B3:B8"/>
    <mergeCell ref="B14:B20"/>
    <mergeCell ref="A8:A31"/>
    <mergeCell ref="B31:C31"/>
    <mergeCell ref="A49:C49"/>
    <mergeCell ref="A50:C50"/>
    <mergeCell ref="A47:C47"/>
    <mergeCell ref="B36:B40"/>
    <mergeCell ref="B41:B46"/>
    <mergeCell ref="A38:A46"/>
    <mergeCell ref="A36:A37"/>
    <mergeCell ref="A48:C48"/>
    <mergeCell ref="M36:M47"/>
    <mergeCell ref="B25:B30"/>
    <mergeCell ref="B21:B24"/>
    <mergeCell ref="A35:C35"/>
    <mergeCell ref="A34:C34"/>
    <mergeCell ref="A32:C32"/>
    <mergeCell ref="A33:C33"/>
    <mergeCell ref="M25:M30"/>
  </mergeCells>
  <phoneticPr fontId="2"/>
  <pageMargins left="0.78740157480314965" right="0.78740157480314965" top="1.1811023622047245" bottom="0.39370078740157483" header="0.9055118110236221" footer="0.31496062992125984"/>
  <pageSetup paperSize="9" orientation="portrait" r:id="rId1"/>
  <headerFooter alignWithMargins="0">
    <oddFooter xml:space="preserve">&amp;C&amp;28 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M59"/>
  <sheetViews>
    <sheetView zoomScaleNormal="100" zoomScaleSheetLayoutView="100" workbookViewId="0">
      <pane xSplit="3" ySplit="2" topLeftCell="D12" activePane="bottomRight" state="frozen"/>
      <selection pane="topRight" activeCell="P1" sqref="P1"/>
      <selection pane="bottomLeft" activeCell="A3" sqref="A3"/>
      <selection pane="bottomRight" activeCell="J42" sqref="J41:J42"/>
    </sheetView>
  </sheetViews>
  <sheetFormatPr defaultRowHeight="14.25" x14ac:dyDescent="0.15"/>
  <cols>
    <col min="1" max="2" width="4.75" style="3" customWidth="1"/>
    <col min="3" max="3" width="26.875" style="3" customWidth="1"/>
    <col min="4" max="11" width="5" style="3" customWidth="1"/>
    <col min="12" max="13" width="5" style="5" customWidth="1"/>
    <col min="14" max="16384" width="9" style="3"/>
  </cols>
  <sheetData>
    <row r="1" spans="1:13" ht="24.75" customHeight="1" x14ac:dyDescent="0.15">
      <c r="A1" s="4" t="s">
        <v>249</v>
      </c>
    </row>
    <row r="2" spans="1:13" ht="48.75" customHeight="1" x14ac:dyDescent="0.15">
      <c r="A2" s="8" t="s">
        <v>3</v>
      </c>
      <c r="B2" s="141" t="s">
        <v>250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209</v>
      </c>
      <c r="K2" s="7" t="s">
        <v>174</v>
      </c>
      <c r="L2" s="6" t="s">
        <v>13</v>
      </c>
      <c r="M2" s="6" t="s">
        <v>14</v>
      </c>
    </row>
    <row r="3" spans="1:13" ht="22.5" customHeight="1" x14ac:dyDescent="0.15">
      <c r="A3" s="166" t="s">
        <v>210</v>
      </c>
      <c r="B3" s="143" t="s">
        <v>176</v>
      </c>
      <c r="C3" s="9" t="s">
        <v>151</v>
      </c>
      <c r="D3" s="10">
        <v>1</v>
      </c>
      <c r="E3" s="10">
        <v>1</v>
      </c>
      <c r="F3" s="10">
        <v>3</v>
      </c>
      <c r="G3" s="10">
        <v>3</v>
      </c>
      <c r="H3" s="10">
        <v>5</v>
      </c>
      <c r="I3" s="10">
        <v>2</v>
      </c>
      <c r="J3" s="10">
        <v>4</v>
      </c>
      <c r="K3" s="10"/>
      <c r="L3" s="10">
        <f t="shared" ref="L3:L30" si="0">SUM(E3:K3)</f>
        <v>18</v>
      </c>
      <c r="M3" s="140">
        <v>57</v>
      </c>
    </row>
    <row r="4" spans="1:13" ht="22.5" customHeight="1" x14ac:dyDescent="0.15">
      <c r="A4" s="170"/>
      <c r="B4" s="143"/>
      <c r="C4" s="9" t="s">
        <v>236</v>
      </c>
      <c r="D4" s="10"/>
      <c r="E4" s="10">
        <v>1</v>
      </c>
      <c r="F4" s="10">
        <v>1</v>
      </c>
      <c r="G4" s="10">
        <v>1</v>
      </c>
      <c r="H4" s="10">
        <v>1</v>
      </c>
      <c r="I4" s="10">
        <v>1</v>
      </c>
      <c r="J4" s="10">
        <v>1</v>
      </c>
      <c r="K4" s="10"/>
      <c r="L4" s="10">
        <f t="shared" si="0"/>
        <v>6</v>
      </c>
      <c r="M4" s="144"/>
    </row>
    <row r="5" spans="1:13" ht="22.5" customHeight="1" x14ac:dyDescent="0.15">
      <c r="A5" s="170"/>
      <c r="B5" s="143"/>
      <c r="C5" s="9" t="s">
        <v>84</v>
      </c>
      <c r="D5" s="10"/>
      <c r="E5" s="10">
        <v>1</v>
      </c>
      <c r="F5" s="10">
        <v>2</v>
      </c>
      <c r="G5" s="10">
        <v>5</v>
      </c>
      <c r="H5" s="10">
        <v>1</v>
      </c>
      <c r="I5" s="10">
        <v>2</v>
      </c>
      <c r="J5" s="10">
        <v>6</v>
      </c>
      <c r="K5" s="10"/>
      <c r="L5" s="10">
        <f t="shared" si="0"/>
        <v>17</v>
      </c>
      <c r="M5" s="144"/>
    </row>
    <row r="6" spans="1:13" ht="22.5" customHeight="1" x14ac:dyDescent="0.15">
      <c r="A6" s="170"/>
      <c r="B6" s="143"/>
      <c r="C6" s="12" t="s">
        <v>237</v>
      </c>
      <c r="D6" s="10"/>
      <c r="E6" s="10">
        <v>1</v>
      </c>
      <c r="F6" s="10"/>
      <c r="G6" s="10"/>
      <c r="H6" s="10"/>
      <c r="I6" s="10"/>
      <c r="J6" s="10"/>
      <c r="K6" s="10"/>
      <c r="L6" s="10">
        <f t="shared" si="0"/>
        <v>1</v>
      </c>
      <c r="M6" s="144"/>
    </row>
    <row r="7" spans="1:13" ht="22.5" customHeight="1" x14ac:dyDescent="0.15">
      <c r="A7" s="170"/>
      <c r="B7" s="143"/>
      <c r="C7" s="9" t="s">
        <v>251</v>
      </c>
      <c r="D7" s="10"/>
      <c r="E7" s="10">
        <v>1</v>
      </c>
      <c r="F7" s="10">
        <v>2</v>
      </c>
      <c r="G7" s="10">
        <v>2</v>
      </c>
      <c r="H7" s="10">
        <v>1</v>
      </c>
      <c r="I7" s="10">
        <v>2</v>
      </c>
      <c r="J7" s="10"/>
      <c r="K7" s="10"/>
      <c r="L7" s="10">
        <f t="shared" si="0"/>
        <v>8</v>
      </c>
      <c r="M7" s="144"/>
    </row>
    <row r="8" spans="1:13" ht="22.5" customHeight="1" x14ac:dyDescent="0.15">
      <c r="A8" s="163" t="s">
        <v>212</v>
      </c>
      <c r="B8" s="143"/>
      <c r="C8" s="9" t="s">
        <v>89</v>
      </c>
      <c r="D8" s="10"/>
      <c r="E8" s="10">
        <v>1</v>
      </c>
      <c r="F8" s="10">
        <v>1</v>
      </c>
      <c r="G8" s="10">
        <v>3</v>
      </c>
      <c r="H8" s="10">
        <v>1</v>
      </c>
      <c r="I8" s="10"/>
      <c r="J8" s="10"/>
      <c r="K8" s="10"/>
      <c r="L8" s="10">
        <f t="shared" si="0"/>
        <v>6</v>
      </c>
      <c r="M8" s="144"/>
    </row>
    <row r="9" spans="1:13" ht="22.5" customHeight="1" x14ac:dyDescent="0.15">
      <c r="A9" s="163"/>
      <c r="B9" s="143" t="s">
        <v>91</v>
      </c>
      <c r="C9" s="9" t="s">
        <v>247</v>
      </c>
      <c r="D9" s="10">
        <v>1</v>
      </c>
      <c r="E9" s="10">
        <v>1</v>
      </c>
      <c r="F9" s="10">
        <v>1</v>
      </c>
      <c r="G9" s="10">
        <v>4</v>
      </c>
      <c r="H9" s="10">
        <v>1</v>
      </c>
      <c r="I9" s="10">
        <v>1</v>
      </c>
      <c r="J9" s="10"/>
      <c r="K9" s="10"/>
      <c r="L9" s="10">
        <f t="shared" si="0"/>
        <v>8</v>
      </c>
      <c r="M9" s="140">
        <v>53</v>
      </c>
    </row>
    <row r="10" spans="1:13" ht="22.5" customHeight="1" x14ac:dyDescent="0.15">
      <c r="A10" s="163"/>
      <c r="B10" s="144"/>
      <c r="C10" s="9" t="s">
        <v>220</v>
      </c>
      <c r="D10" s="10"/>
      <c r="E10" s="10">
        <v>1</v>
      </c>
      <c r="F10" s="10">
        <v>2</v>
      </c>
      <c r="G10" s="10">
        <v>2</v>
      </c>
      <c r="H10" s="10">
        <v>2</v>
      </c>
      <c r="I10" s="10">
        <v>2</v>
      </c>
      <c r="J10" s="10"/>
      <c r="K10" s="10">
        <v>2</v>
      </c>
      <c r="L10" s="10">
        <f t="shared" si="0"/>
        <v>11</v>
      </c>
      <c r="M10" s="140"/>
    </row>
    <row r="11" spans="1:13" ht="22.5" customHeight="1" x14ac:dyDescent="0.15">
      <c r="A11" s="163"/>
      <c r="B11" s="144"/>
      <c r="C11" s="9" t="s">
        <v>248</v>
      </c>
      <c r="D11" s="10"/>
      <c r="E11" s="10">
        <v>1</v>
      </c>
      <c r="F11" s="10">
        <v>1</v>
      </c>
      <c r="G11" s="10">
        <v>1</v>
      </c>
      <c r="H11" s="10"/>
      <c r="I11" s="10"/>
      <c r="J11" s="10"/>
      <c r="K11" s="10"/>
      <c r="L11" s="10">
        <f t="shared" si="0"/>
        <v>3</v>
      </c>
      <c r="M11" s="140"/>
    </row>
    <row r="12" spans="1:13" ht="22.5" customHeight="1" x14ac:dyDescent="0.15">
      <c r="A12" s="163"/>
      <c r="B12" s="144"/>
      <c r="C12" s="9" t="s">
        <v>182</v>
      </c>
      <c r="D12" s="10"/>
      <c r="E12" s="10">
        <v>1</v>
      </c>
      <c r="F12" s="10">
        <v>2</v>
      </c>
      <c r="G12" s="10">
        <v>4</v>
      </c>
      <c r="H12" s="10">
        <v>5</v>
      </c>
      <c r="I12" s="10"/>
      <c r="J12" s="10">
        <v>6</v>
      </c>
      <c r="K12" s="10"/>
      <c r="L12" s="10">
        <f t="shared" si="0"/>
        <v>18</v>
      </c>
      <c r="M12" s="140"/>
    </row>
    <row r="13" spans="1:13" ht="22.5" customHeight="1" x14ac:dyDescent="0.15">
      <c r="A13" s="163"/>
      <c r="B13" s="144"/>
      <c r="C13" s="9" t="s">
        <v>183</v>
      </c>
      <c r="D13" s="10"/>
      <c r="E13" s="10">
        <v>1</v>
      </c>
      <c r="F13" s="10">
        <v>1</v>
      </c>
      <c r="G13" s="10">
        <v>4</v>
      </c>
      <c r="H13" s="10">
        <v>2</v>
      </c>
      <c r="I13" s="10">
        <v>3</v>
      </c>
      <c r="J13" s="10">
        <v>1</v>
      </c>
      <c r="K13" s="10"/>
      <c r="L13" s="10">
        <f t="shared" si="0"/>
        <v>12</v>
      </c>
      <c r="M13" s="140"/>
    </row>
    <row r="14" spans="1:13" ht="22.5" customHeight="1" x14ac:dyDescent="0.15">
      <c r="A14" s="163"/>
      <c r="B14" s="143" t="s">
        <v>184</v>
      </c>
      <c r="C14" s="9" t="s">
        <v>185</v>
      </c>
      <c r="D14" s="10">
        <v>1</v>
      </c>
      <c r="E14" s="10">
        <v>1</v>
      </c>
      <c r="F14" s="10">
        <v>2</v>
      </c>
      <c r="G14" s="10">
        <v>2</v>
      </c>
      <c r="H14" s="10">
        <v>1</v>
      </c>
      <c r="I14" s="10">
        <v>2</v>
      </c>
      <c r="J14" s="10">
        <v>2</v>
      </c>
      <c r="K14" s="10"/>
      <c r="L14" s="10">
        <f t="shared" si="0"/>
        <v>10</v>
      </c>
      <c r="M14" s="140">
        <v>105</v>
      </c>
    </row>
    <row r="15" spans="1:13" ht="22.5" customHeight="1" x14ac:dyDescent="0.15">
      <c r="A15" s="163"/>
      <c r="B15" s="143"/>
      <c r="C15" s="9" t="s">
        <v>186</v>
      </c>
      <c r="D15" s="10"/>
      <c r="E15" s="10">
        <v>1</v>
      </c>
      <c r="F15" s="10">
        <v>1</v>
      </c>
      <c r="G15" s="10">
        <v>6</v>
      </c>
      <c r="H15" s="10">
        <v>1</v>
      </c>
      <c r="I15" s="10">
        <v>2</v>
      </c>
      <c r="J15" s="10">
        <v>4</v>
      </c>
      <c r="K15" s="10"/>
      <c r="L15" s="10">
        <f t="shared" si="0"/>
        <v>15</v>
      </c>
      <c r="M15" s="140"/>
    </row>
    <row r="16" spans="1:13" ht="22.5" customHeight="1" x14ac:dyDescent="0.15">
      <c r="A16" s="163"/>
      <c r="B16" s="143"/>
      <c r="C16" s="9" t="s">
        <v>221</v>
      </c>
      <c r="D16" s="10"/>
      <c r="E16" s="10">
        <v>1</v>
      </c>
      <c r="F16" s="10">
        <v>4</v>
      </c>
      <c r="G16" s="10">
        <v>1</v>
      </c>
      <c r="H16" s="10">
        <v>1</v>
      </c>
      <c r="I16" s="10">
        <v>2</v>
      </c>
      <c r="J16" s="10">
        <v>1</v>
      </c>
      <c r="K16" s="10"/>
      <c r="L16" s="10">
        <f t="shared" si="0"/>
        <v>10</v>
      </c>
      <c r="M16" s="140"/>
    </row>
    <row r="17" spans="1:13" ht="22.5" customHeight="1" x14ac:dyDescent="0.15">
      <c r="A17" s="163"/>
      <c r="B17" s="143"/>
      <c r="C17" s="9" t="s">
        <v>106</v>
      </c>
      <c r="D17" s="10"/>
      <c r="E17" s="10"/>
      <c r="F17" s="10"/>
      <c r="G17" s="10">
        <v>1</v>
      </c>
      <c r="H17" s="10">
        <v>1</v>
      </c>
      <c r="I17" s="10"/>
      <c r="J17" s="10"/>
      <c r="K17" s="10"/>
      <c r="L17" s="10">
        <f t="shared" si="0"/>
        <v>2</v>
      </c>
      <c r="M17" s="140"/>
    </row>
    <row r="18" spans="1:13" ht="22.5" customHeight="1" x14ac:dyDescent="0.15">
      <c r="A18" s="163"/>
      <c r="B18" s="143"/>
      <c r="C18" s="9" t="s">
        <v>110</v>
      </c>
      <c r="D18" s="10"/>
      <c r="E18" s="10"/>
      <c r="F18" s="10">
        <v>4</v>
      </c>
      <c r="G18" s="10">
        <v>10</v>
      </c>
      <c r="H18" s="10">
        <v>6</v>
      </c>
      <c r="I18" s="10">
        <v>7</v>
      </c>
      <c r="J18" s="10">
        <v>12</v>
      </c>
      <c r="K18" s="10">
        <v>1</v>
      </c>
      <c r="L18" s="10">
        <f t="shared" si="0"/>
        <v>40</v>
      </c>
      <c r="M18" s="140"/>
    </row>
    <row r="19" spans="1:13" ht="22.5" customHeight="1" x14ac:dyDescent="0.15">
      <c r="A19" s="163"/>
      <c r="B19" s="143"/>
      <c r="C19" s="9" t="s">
        <v>222</v>
      </c>
      <c r="D19" s="10"/>
      <c r="E19" s="10">
        <v>1</v>
      </c>
      <c r="F19" s="10">
        <v>2</v>
      </c>
      <c r="G19" s="10">
        <v>3</v>
      </c>
      <c r="H19" s="10">
        <v>4</v>
      </c>
      <c r="I19" s="10">
        <v>2</v>
      </c>
      <c r="J19" s="10">
        <v>5</v>
      </c>
      <c r="K19" s="10"/>
      <c r="L19" s="10">
        <f t="shared" si="0"/>
        <v>17</v>
      </c>
      <c r="M19" s="140"/>
    </row>
    <row r="20" spans="1:13" ht="22.5" customHeight="1" x14ac:dyDescent="0.15">
      <c r="A20" s="163"/>
      <c r="B20" s="143"/>
      <c r="C20" s="9" t="s">
        <v>112</v>
      </c>
      <c r="D20" s="10"/>
      <c r="E20" s="10">
        <v>1</v>
      </c>
      <c r="F20" s="10">
        <v>1</v>
      </c>
      <c r="G20" s="10">
        <v>3</v>
      </c>
      <c r="H20" s="10">
        <v>3</v>
      </c>
      <c r="I20" s="10"/>
      <c r="J20" s="10">
        <v>2</v>
      </c>
      <c r="K20" s="10"/>
      <c r="L20" s="10">
        <f t="shared" si="0"/>
        <v>10</v>
      </c>
      <c r="M20" s="140"/>
    </row>
    <row r="21" spans="1:13" ht="22.5" customHeight="1" x14ac:dyDescent="0.15">
      <c r="A21" s="163"/>
      <c r="B21" s="137" t="s">
        <v>114</v>
      </c>
      <c r="C21" s="9" t="s">
        <v>162</v>
      </c>
      <c r="D21" s="10">
        <v>1</v>
      </c>
      <c r="E21" s="10">
        <v>2</v>
      </c>
      <c r="F21" s="10">
        <v>3</v>
      </c>
      <c r="G21" s="10">
        <v>3</v>
      </c>
      <c r="H21" s="10">
        <v>3</v>
      </c>
      <c r="I21" s="10"/>
      <c r="J21" s="10">
        <v>6</v>
      </c>
      <c r="K21" s="10"/>
      <c r="L21" s="10">
        <f t="shared" si="0"/>
        <v>17</v>
      </c>
      <c r="M21" s="140">
        <v>43</v>
      </c>
    </row>
    <row r="22" spans="1:13" ht="22.5" customHeight="1" x14ac:dyDescent="0.15">
      <c r="A22" s="163"/>
      <c r="B22" s="138"/>
      <c r="C22" s="9" t="s">
        <v>117</v>
      </c>
      <c r="D22" s="10"/>
      <c r="E22" s="10">
        <v>1</v>
      </c>
      <c r="F22" s="10">
        <v>3</v>
      </c>
      <c r="G22" s="10">
        <v>5</v>
      </c>
      <c r="H22" s="10">
        <v>4</v>
      </c>
      <c r="I22" s="10"/>
      <c r="J22" s="10">
        <v>4</v>
      </c>
      <c r="K22" s="10"/>
      <c r="L22" s="10">
        <f t="shared" si="0"/>
        <v>17</v>
      </c>
      <c r="M22" s="140"/>
    </row>
    <row r="23" spans="1:13" ht="22.5" customHeight="1" x14ac:dyDescent="0.15">
      <c r="A23" s="163"/>
      <c r="B23" s="139"/>
      <c r="C23" s="9" t="s">
        <v>223</v>
      </c>
      <c r="D23" s="10"/>
      <c r="E23" s="10">
        <v>1</v>
      </c>
      <c r="F23" s="10">
        <v>2</v>
      </c>
      <c r="G23" s="10">
        <v>2</v>
      </c>
      <c r="H23" s="10"/>
      <c r="I23" s="10"/>
      <c r="J23" s="10">
        <v>2</v>
      </c>
      <c r="K23" s="10">
        <v>1</v>
      </c>
      <c r="L23" s="10">
        <f t="shared" si="0"/>
        <v>8</v>
      </c>
      <c r="M23" s="140"/>
    </row>
    <row r="24" spans="1:13" ht="22.5" customHeight="1" x14ac:dyDescent="0.15">
      <c r="A24" s="163"/>
      <c r="B24" s="143" t="s">
        <v>121</v>
      </c>
      <c r="C24" s="9" t="s">
        <v>190</v>
      </c>
      <c r="D24" s="10">
        <v>1</v>
      </c>
      <c r="E24" s="10">
        <v>1</v>
      </c>
      <c r="F24" s="10">
        <v>2</v>
      </c>
      <c r="G24" s="10">
        <v>4</v>
      </c>
      <c r="H24" s="10">
        <v>2</v>
      </c>
      <c r="I24" s="10">
        <v>1</v>
      </c>
      <c r="J24" s="10">
        <v>1</v>
      </c>
      <c r="K24" s="10">
        <v>2</v>
      </c>
      <c r="L24" s="10">
        <f t="shared" si="0"/>
        <v>13</v>
      </c>
      <c r="M24" s="140">
        <v>62</v>
      </c>
    </row>
    <row r="25" spans="1:13" ht="22.5" customHeight="1" x14ac:dyDescent="0.15">
      <c r="A25" s="163"/>
      <c r="B25" s="143"/>
      <c r="C25" s="13" t="s">
        <v>241</v>
      </c>
      <c r="D25" s="10"/>
      <c r="E25" s="10">
        <v>1</v>
      </c>
      <c r="F25" s="10">
        <v>1</v>
      </c>
      <c r="G25" s="10"/>
      <c r="H25" s="10">
        <v>1</v>
      </c>
      <c r="I25" s="10">
        <v>1</v>
      </c>
      <c r="J25" s="10">
        <v>2</v>
      </c>
      <c r="K25" s="10"/>
      <c r="L25" s="10">
        <f t="shared" si="0"/>
        <v>6</v>
      </c>
      <c r="M25" s="140"/>
    </row>
    <row r="26" spans="1:13" ht="22.5" customHeight="1" x14ac:dyDescent="0.15">
      <c r="A26" s="163"/>
      <c r="B26" s="143"/>
      <c r="C26" s="9" t="s">
        <v>240</v>
      </c>
      <c r="D26" s="10"/>
      <c r="E26" s="10">
        <v>1</v>
      </c>
      <c r="F26" s="10">
        <v>3</v>
      </c>
      <c r="G26" s="10">
        <v>2</v>
      </c>
      <c r="H26" s="10">
        <v>2</v>
      </c>
      <c r="I26" s="10">
        <v>1</v>
      </c>
      <c r="J26" s="10">
        <v>2</v>
      </c>
      <c r="K26" s="10">
        <v>3</v>
      </c>
      <c r="L26" s="10">
        <f t="shared" si="0"/>
        <v>14</v>
      </c>
      <c r="M26" s="140"/>
    </row>
    <row r="27" spans="1:13" ht="22.5" customHeight="1" x14ac:dyDescent="0.15">
      <c r="A27" s="163"/>
      <c r="B27" s="143"/>
      <c r="C27" s="9" t="s">
        <v>228</v>
      </c>
      <c r="D27" s="10"/>
      <c r="E27" s="10">
        <v>1</v>
      </c>
      <c r="F27" s="10">
        <v>2</v>
      </c>
      <c r="G27" s="10">
        <v>3</v>
      </c>
      <c r="H27" s="10">
        <v>3</v>
      </c>
      <c r="I27" s="10"/>
      <c r="J27" s="10">
        <v>2</v>
      </c>
      <c r="K27" s="10"/>
      <c r="L27" s="10">
        <f t="shared" si="0"/>
        <v>11</v>
      </c>
      <c r="M27" s="140"/>
    </row>
    <row r="28" spans="1:13" ht="22.5" customHeight="1" x14ac:dyDescent="0.15">
      <c r="A28" s="163"/>
      <c r="B28" s="143"/>
      <c r="C28" s="9" t="s">
        <v>229</v>
      </c>
      <c r="D28" s="10"/>
      <c r="E28" s="10">
        <v>1</v>
      </c>
      <c r="F28" s="10">
        <v>3</v>
      </c>
      <c r="G28" s="10">
        <v>2</v>
      </c>
      <c r="H28" s="10">
        <v>2</v>
      </c>
      <c r="I28" s="10">
        <v>1</v>
      </c>
      <c r="J28" s="10">
        <v>3</v>
      </c>
      <c r="K28" s="10"/>
      <c r="L28" s="10">
        <f t="shared" si="0"/>
        <v>12</v>
      </c>
      <c r="M28" s="140"/>
    </row>
    <row r="29" spans="1:13" ht="22.5" customHeight="1" x14ac:dyDescent="0.15">
      <c r="A29" s="163"/>
      <c r="B29" s="143"/>
      <c r="C29" s="13" t="s">
        <v>243</v>
      </c>
      <c r="D29" s="10"/>
      <c r="E29" s="10">
        <v>1</v>
      </c>
      <c r="F29" s="10">
        <v>1</v>
      </c>
      <c r="G29" s="10">
        <v>2</v>
      </c>
      <c r="H29" s="10"/>
      <c r="I29" s="10"/>
      <c r="J29" s="10">
        <v>1</v>
      </c>
      <c r="K29" s="10"/>
      <c r="L29" s="10">
        <f t="shared" si="0"/>
        <v>5</v>
      </c>
      <c r="M29" s="140"/>
    </row>
    <row r="30" spans="1:13" ht="22.5" customHeight="1" x14ac:dyDescent="0.15">
      <c r="A30" s="164"/>
      <c r="B30" s="159" t="s">
        <v>244</v>
      </c>
      <c r="C30" s="161"/>
      <c r="D30" s="10">
        <v>1</v>
      </c>
      <c r="E30" s="10"/>
      <c r="F30" s="10">
        <v>1</v>
      </c>
      <c r="G30" s="10">
        <v>1</v>
      </c>
      <c r="H30" s="10">
        <v>1</v>
      </c>
      <c r="I30" s="10"/>
      <c r="J30" s="10"/>
      <c r="K30" s="10"/>
      <c r="L30" s="10">
        <f t="shared" si="0"/>
        <v>3</v>
      </c>
      <c r="M30" s="11">
        <v>4</v>
      </c>
    </row>
    <row r="31" spans="1:13" ht="22.5" customHeight="1" x14ac:dyDescent="0.15">
      <c r="A31" s="145" t="s">
        <v>192</v>
      </c>
      <c r="B31" s="146"/>
      <c r="C31" s="147"/>
      <c r="D31" s="10">
        <f t="shared" ref="D31:M31" si="1">SUM(D3:D30)</f>
        <v>6</v>
      </c>
      <c r="E31" s="10">
        <f t="shared" si="1"/>
        <v>26</v>
      </c>
      <c r="F31" s="10">
        <f t="shared" si="1"/>
        <v>51</v>
      </c>
      <c r="G31" s="10">
        <f t="shared" si="1"/>
        <v>79</v>
      </c>
      <c r="H31" s="10">
        <f t="shared" si="1"/>
        <v>54</v>
      </c>
      <c r="I31" s="10">
        <f t="shared" si="1"/>
        <v>32</v>
      </c>
      <c r="J31" s="10">
        <f t="shared" si="1"/>
        <v>67</v>
      </c>
      <c r="K31" s="10">
        <f t="shared" si="1"/>
        <v>9</v>
      </c>
      <c r="L31" s="10">
        <f t="shared" si="1"/>
        <v>318</v>
      </c>
      <c r="M31" s="11">
        <f t="shared" si="1"/>
        <v>324</v>
      </c>
    </row>
    <row r="32" spans="1:13" ht="22.5" customHeight="1" x14ac:dyDescent="0.15">
      <c r="A32" s="148" t="s">
        <v>193</v>
      </c>
      <c r="B32" s="148"/>
      <c r="C32" s="148"/>
      <c r="D32" s="10">
        <v>1</v>
      </c>
      <c r="E32" s="10">
        <v>1</v>
      </c>
      <c r="F32" s="10">
        <v>1</v>
      </c>
      <c r="G32" s="10">
        <v>2</v>
      </c>
      <c r="H32" s="10"/>
      <c r="I32" s="10"/>
      <c r="J32" s="10"/>
      <c r="K32" s="10"/>
      <c r="L32" s="10">
        <f>SUM(E32:K32)</f>
        <v>4</v>
      </c>
      <c r="M32" s="11">
        <v>5</v>
      </c>
    </row>
    <row r="33" spans="1:13" ht="22.5" customHeight="1" x14ac:dyDescent="0.15">
      <c r="A33" s="148" t="s">
        <v>194</v>
      </c>
      <c r="B33" s="148"/>
      <c r="C33" s="148"/>
      <c r="D33" s="10"/>
      <c r="E33" s="10">
        <v>1</v>
      </c>
      <c r="F33" s="10">
        <v>1</v>
      </c>
      <c r="G33" s="10">
        <v>1</v>
      </c>
      <c r="H33" s="10"/>
      <c r="I33" s="10"/>
      <c r="J33" s="10"/>
      <c r="K33" s="10"/>
      <c r="L33" s="10">
        <f>SUM(E33:K33)</f>
        <v>3</v>
      </c>
      <c r="M33" s="11">
        <v>3</v>
      </c>
    </row>
    <row r="34" spans="1:13" ht="22.5" customHeight="1" x14ac:dyDescent="0.15">
      <c r="A34" s="148" t="s">
        <v>195</v>
      </c>
      <c r="B34" s="148"/>
      <c r="C34" s="148"/>
      <c r="D34" s="10">
        <f t="shared" ref="D34:M34" si="2">SUM(D31:D33)</f>
        <v>7</v>
      </c>
      <c r="E34" s="10">
        <f t="shared" si="2"/>
        <v>28</v>
      </c>
      <c r="F34" s="10">
        <f t="shared" si="2"/>
        <v>53</v>
      </c>
      <c r="G34" s="10">
        <f t="shared" si="2"/>
        <v>82</v>
      </c>
      <c r="H34" s="10">
        <f t="shared" si="2"/>
        <v>54</v>
      </c>
      <c r="I34" s="10">
        <f t="shared" si="2"/>
        <v>32</v>
      </c>
      <c r="J34" s="10">
        <f t="shared" si="2"/>
        <v>67</v>
      </c>
      <c r="K34" s="10">
        <f t="shared" si="2"/>
        <v>9</v>
      </c>
      <c r="L34" s="10">
        <f t="shared" si="2"/>
        <v>325</v>
      </c>
      <c r="M34" s="11">
        <f t="shared" si="2"/>
        <v>332</v>
      </c>
    </row>
    <row r="35" spans="1:13" ht="30" customHeight="1" x14ac:dyDescent="0.15">
      <c r="A35" s="172" t="s">
        <v>213</v>
      </c>
      <c r="B35" s="153" t="s">
        <v>133</v>
      </c>
      <c r="C35" s="10" t="s">
        <v>242</v>
      </c>
      <c r="D35" s="10">
        <v>1</v>
      </c>
      <c r="E35" s="10">
        <v>1</v>
      </c>
      <c r="F35" s="10">
        <v>2</v>
      </c>
      <c r="G35" s="10">
        <v>5</v>
      </c>
      <c r="H35" s="10"/>
      <c r="I35" s="10"/>
      <c r="J35" s="10">
        <v>1</v>
      </c>
      <c r="K35" s="10"/>
      <c r="L35" s="10">
        <f>SUM(E35:K35)</f>
        <v>9</v>
      </c>
      <c r="M35" s="134">
        <v>68</v>
      </c>
    </row>
    <row r="36" spans="1:13" ht="30" customHeight="1" x14ac:dyDescent="0.15">
      <c r="A36" s="173"/>
      <c r="B36" s="154"/>
      <c r="C36" s="9" t="s">
        <v>225</v>
      </c>
      <c r="D36" s="10"/>
      <c r="E36" s="10">
        <v>1</v>
      </c>
      <c r="F36" s="10">
        <v>2</v>
      </c>
      <c r="G36" s="10">
        <v>2</v>
      </c>
      <c r="H36" s="10"/>
      <c r="I36" s="10"/>
      <c r="J36" s="10">
        <v>1</v>
      </c>
      <c r="K36" s="10"/>
      <c r="L36" s="10">
        <f>SUM(E36:K36)</f>
        <v>6</v>
      </c>
      <c r="M36" s="135"/>
    </row>
    <row r="37" spans="1:13" ht="30" customHeight="1" x14ac:dyDescent="0.15">
      <c r="A37" s="173"/>
      <c r="B37" s="154"/>
      <c r="C37" s="10" t="s">
        <v>199</v>
      </c>
      <c r="D37" s="10"/>
      <c r="E37" s="10">
        <v>1</v>
      </c>
      <c r="F37" s="10">
        <v>1</v>
      </c>
      <c r="G37" s="10">
        <v>3</v>
      </c>
      <c r="H37" s="10"/>
      <c r="I37" s="10"/>
      <c r="J37" s="10">
        <v>1</v>
      </c>
      <c r="K37" s="10"/>
      <c r="L37" s="10">
        <f>SUM(E37:K37)</f>
        <v>6</v>
      </c>
      <c r="M37" s="135"/>
    </row>
    <row r="38" spans="1:13" ht="30" customHeight="1" x14ac:dyDescent="0.15">
      <c r="A38" s="154" t="s">
        <v>252</v>
      </c>
      <c r="B38" s="154"/>
      <c r="C38" s="10" t="s">
        <v>234</v>
      </c>
      <c r="D38" s="10"/>
      <c r="E38" s="10">
        <v>1</v>
      </c>
      <c r="F38" s="10">
        <v>1</v>
      </c>
      <c r="G38" s="10">
        <v>1</v>
      </c>
      <c r="H38" s="10">
        <v>2</v>
      </c>
      <c r="I38" s="10"/>
      <c r="J38" s="10"/>
      <c r="K38" s="10"/>
      <c r="L38" s="10">
        <f>SUM(E38:K38)</f>
        <v>5</v>
      </c>
      <c r="M38" s="135"/>
    </row>
    <row r="39" spans="1:13" ht="30" customHeight="1" x14ac:dyDescent="0.15">
      <c r="A39" s="154"/>
      <c r="B39" s="155"/>
      <c r="C39" s="10" t="s">
        <v>201</v>
      </c>
      <c r="D39" s="10">
        <f>SUM(D35:D38)</f>
        <v>1</v>
      </c>
      <c r="E39" s="10">
        <f>SUM(E35:E38)</f>
        <v>4</v>
      </c>
      <c r="F39" s="10">
        <f>SUM(F35:F38)</f>
        <v>6</v>
      </c>
      <c r="G39" s="10">
        <f>SUM(G35:G38)</f>
        <v>11</v>
      </c>
      <c r="H39" s="10">
        <f>SUM(H35:H38)</f>
        <v>2</v>
      </c>
      <c r="I39" s="10"/>
      <c r="J39" s="10">
        <f>SUM(J35:J38)</f>
        <v>3</v>
      </c>
      <c r="K39" s="10"/>
      <c r="L39" s="10">
        <f>SUM(L35:L38)</f>
        <v>26</v>
      </c>
      <c r="M39" s="135"/>
    </row>
    <row r="40" spans="1:13" ht="30" customHeight="1" x14ac:dyDescent="0.15">
      <c r="A40" s="154"/>
      <c r="B40" s="156" t="s">
        <v>202</v>
      </c>
      <c r="C40" s="9" t="s">
        <v>142</v>
      </c>
      <c r="D40" s="10"/>
      <c r="E40" s="10"/>
      <c r="F40" s="10">
        <v>4</v>
      </c>
      <c r="G40" s="10">
        <v>4</v>
      </c>
      <c r="H40" s="10">
        <v>5</v>
      </c>
      <c r="I40" s="10">
        <v>1</v>
      </c>
      <c r="J40" s="10">
        <v>4</v>
      </c>
      <c r="K40" s="10">
        <v>1</v>
      </c>
      <c r="L40" s="10">
        <f t="shared" ref="L40:L45" si="3">SUM(E40:K40)</f>
        <v>19</v>
      </c>
      <c r="M40" s="135"/>
    </row>
    <row r="41" spans="1:13" ht="30" customHeight="1" x14ac:dyDescent="0.15">
      <c r="A41" s="154"/>
      <c r="B41" s="157"/>
      <c r="C41" s="9" t="s">
        <v>143</v>
      </c>
      <c r="D41" s="10"/>
      <c r="E41" s="10"/>
      <c r="F41" s="10"/>
      <c r="G41" s="10"/>
      <c r="H41" s="10"/>
      <c r="I41" s="10"/>
      <c r="J41" s="10"/>
      <c r="K41" s="10">
        <v>14</v>
      </c>
      <c r="L41" s="10">
        <f t="shared" si="3"/>
        <v>14</v>
      </c>
      <c r="M41" s="135"/>
    </row>
    <row r="42" spans="1:13" ht="30" customHeight="1" x14ac:dyDescent="0.15">
      <c r="A42" s="154"/>
      <c r="B42" s="157"/>
      <c r="C42" s="9" t="s">
        <v>144</v>
      </c>
      <c r="D42" s="10"/>
      <c r="E42" s="10">
        <v>1</v>
      </c>
      <c r="F42" s="10"/>
      <c r="G42" s="10">
        <v>1</v>
      </c>
      <c r="H42" s="10"/>
      <c r="I42" s="10">
        <v>1</v>
      </c>
      <c r="J42" s="10"/>
      <c r="K42" s="10"/>
      <c r="L42" s="10">
        <f t="shared" si="3"/>
        <v>3</v>
      </c>
      <c r="M42" s="135"/>
    </row>
    <row r="43" spans="1:13" ht="30" customHeight="1" x14ac:dyDescent="0.15">
      <c r="A43" s="154"/>
      <c r="B43" s="157"/>
      <c r="C43" s="9" t="s">
        <v>245</v>
      </c>
      <c r="D43" s="10"/>
      <c r="E43" s="10">
        <v>1</v>
      </c>
      <c r="F43" s="10"/>
      <c r="G43" s="10"/>
      <c r="H43" s="10"/>
      <c r="I43" s="10"/>
      <c r="J43" s="10">
        <v>1</v>
      </c>
      <c r="K43" s="10"/>
      <c r="L43" s="10">
        <f t="shared" si="3"/>
        <v>2</v>
      </c>
      <c r="M43" s="135"/>
    </row>
    <row r="44" spans="1:13" ht="30" customHeight="1" x14ac:dyDescent="0.15">
      <c r="A44" s="154"/>
      <c r="B44" s="157"/>
      <c r="C44" s="9" t="s">
        <v>235</v>
      </c>
      <c r="D44" s="10"/>
      <c r="E44" s="10">
        <v>1</v>
      </c>
      <c r="F44" s="10"/>
      <c r="G44" s="10"/>
      <c r="H44" s="10"/>
      <c r="I44" s="10"/>
      <c r="J44" s="10"/>
      <c r="K44" s="10"/>
      <c r="L44" s="10">
        <f t="shared" si="3"/>
        <v>1</v>
      </c>
      <c r="M44" s="135"/>
    </row>
    <row r="45" spans="1:13" ht="30" customHeight="1" x14ac:dyDescent="0.15">
      <c r="A45" s="154"/>
      <c r="B45" s="157"/>
      <c r="C45" s="9" t="s">
        <v>253</v>
      </c>
      <c r="D45" s="10"/>
      <c r="E45" s="10">
        <v>1</v>
      </c>
      <c r="F45" s="10"/>
      <c r="G45" s="10"/>
      <c r="H45" s="10"/>
      <c r="I45" s="10"/>
      <c r="J45" s="10">
        <v>1</v>
      </c>
      <c r="K45" s="10"/>
      <c r="L45" s="10">
        <f t="shared" si="3"/>
        <v>2</v>
      </c>
      <c r="M45" s="135"/>
    </row>
    <row r="46" spans="1:13" ht="30" customHeight="1" x14ac:dyDescent="0.15">
      <c r="A46" s="155"/>
      <c r="B46" s="158"/>
      <c r="C46" s="9" t="s">
        <v>203</v>
      </c>
      <c r="D46" s="10"/>
      <c r="E46" s="10">
        <f t="shared" ref="E46:L46" si="4">SUM(E40:E45)</f>
        <v>4</v>
      </c>
      <c r="F46" s="10">
        <f t="shared" si="4"/>
        <v>4</v>
      </c>
      <c r="G46" s="10">
        <f t="shared" si="4"/>
        <v>5</v>
      </c>
      <c r="H46" s="10">
        <f t="shared" si="4"/>
        <v>5</v>
      </c>
      <c r="I46" s="10">
        <f t="shared" si="4"/>
        <v>2</v>
      </c>
      <c r="J46" s="10">
        <f t="shared" si="4"/>
        <v>6</v>
      </c>
      <c r="K46" s="10">
        <f t="shared" si="4"/>
        <v>15</v>
      </c>
      <c r="L46" s="10">
        <f t="shared" si="4"/>
        <v>41</v>
      </c>
      <c r="M46" s="135"/>
    </row>
    <row r="47" spans="1:13" ht="30" customHeight="1" x14ac:dyDescent="0.15">
      <c r="A47" s="159" t="s">
        <v>204</v>
      </c>
      <c r="B47" s="160"/>
      <c r="C47" s="161"/>
      <c r="D47" s="10">
        <f t="shared" ref="D47:L47" si="5">D39+D46</f>
        <v>1</v>
      </c>
      <c r="E47" s="10">
        <f t="shared" si="5"/>
        <v>8</v>
      </c>
      <c r="F47" s="10">
        <f t="shared" si="5"/>
        <v>10</v>
      </c>
      <c r="G47" s="10">
        <f t="shared" si="5"/>
        <v>16</v>
      </c>
      <c r="H47" s="10">
        <f t="shared" si="5"/>
        <v>7</v>
      </c>
      <c r="I47" s="10">
        <f t="shared" si="5"/>
        <v>2</v>
      </c>
      <c r="J47" s="10">
        <f t="shared" si="5"/>
        <v>9</v>
      </c>
      <c r="K47" s="10">
        <f t="shared" si="5"/>
        <v>15</v>
      </c>
      <c r="L47" s="10">
        <f t="shared" si="5"/>
        <v>67</v>
      </c>
      <c r="M47" s="136"/>
    </row>
    <row r="48" spans="1:13" ht="30" customHeight="1" x14ac:dyDescent="0.15">
      <c r="A48" s="165" t="s">
        <v>205</v>
      </c>
      <c r="B48" s="144"/>
      <c r="C48" s="144"/>
      <c r="D48" s="10"/>
      <c r="E48" s="10">
        <v>1</v>
      </c>
      <c r="F48" s="10">
        <v>2</v>
      </c>
      <c r="G48" s="10"/>
      <c r="H48" s="10"/>
      <c r="I48" s="10"/>
      <c r="J48" s="10"/>
      <c r="K48" s="10"/>
      <c r="L48" s="10">
        <f>SUM(E48:K48)</f>
        <v>3</v>
      </c>
      <c r="M48" s="11">
        <v>3</v>
      </c>
    </row>
    <row r="49" spans="1:13" ht="30" customHeight="1" x14ac:dyDescent="0.15">
      <c r="A49" s="144" t="s">
        <v>206</v>
      </c>
      <c r="B49" s="144"/>
      <c r="C49" s="144"/>
      <c r="D49" s="10">
        <v>1</v>
      </c>
      <c r="E49" s="10">
        <v>1</v>
      </c>
      <c r="F49" s="10"/>
      <c r="G49" s="10">
        <v>2</v>
      </c>
      <c r="H49" s="10">
        <v>1</v>
      </c>
      <c r="I49" s="10">
        <v>1</v>
      </c>
      <c r="J49" s="10"/>
      <c r="K49" s="10"/>
      <c r="L49" s="10">
        <f>SUM(E49:K49)</f>
        <v>5</v>
      </c>
      <c r="M49" s="11">
        <v>6</v>
      </c>
    </row>
    <row r="50" spans="1:13" ht="30" customHeight="1" x14ac:dyDescent="0.15">
      <c r="A50" s="152" t="s">
        <v>207</v>
      </c>
      <c r="B50" s="144"/>
      <c r="C50" s="144"/>
      <c r="D50" s="10">
        <f t="shared" ref="D50:L50" si="6">D34+D47+D48+D49</f>
        <v>9</v>
      </c>
      <c r="E50" s="10">
        <f t="shared" si="6"/>
        <v>38</v>
      </c>
      <c r="F50" s="10">
        <f t="shared" si="6"/>
        <v>65</v>
      </c>
      <c r="G50" s="10">
        <f t="shared" si="6"/>
        <v>100</v>
      </c>
      <c r="H50" s="10">
        <f t="shared" si="6"/>
        <v>62</v>
      </c>
      <c r="I50" s="10">
        <f t="shared" si="6"/>
        <v>35</v>
      </c>
      <c r="J50" s="10">
        <f t="shared" si="6"/>
        <v>76</v>
      </c>
      <c r="K50" s="10">
        <f t="shared" si="6"/>
        <v>24</v>
      </c>
      <c r="L50" s="10">
        <f t="shared" si="6"/>
        <v>400</v>
      </c>
      <c r="M50" s="10">
        <f>M34+M35+M48+M49</f>
        <v>409</v>
      </c>
    </row>
    <row r="51" spans="1:13" ht="21" customHeight="1" x14ac:dyDescent="0.15">
      <c r="A51" s="14"/>
      <c r="B51" s="14"/>
      <c r="C51" s="15"/>
      <c r="D51" s="16" t="s">
        <v>227</v>
      </c>
      <c r="E51" s="14"/>
      <c r="F51" s="14"/>
      <c r="G51" s="16"/>
      <c r="H51" s="16"/>
      <c r="I51" s="16"/>
      <c r="J51" s="16"/>
      <c r="K51" s="16"/>
      <c r="L51" s="16"/>
      <c r="M51" s="16"/>
    </row>
    <row r="52" spans="1:13" ht="21" customHeight="1" x14ac:dyDescent="0.15">
      <c r="L52" s="3"/>
      <c r="M52" s="3"/>
    </row>
    <row r="53" spans="1:13" ht="21.75" customHeight="1" x14ac:dyDescent="0.15"/>
    <row r="54" spans="1:13" ht="21" customHeight="1" x14ac:dyDescent="0.15"/>
    <row r="55" spans="1:13" ht="21" customHeight="1" x14ac:dyDescent="0.15"/>
    <row r="56" spans="1:13" ht="21" customHeight="1" x14ac:dyDescent="0.15"/>
    <row r="57" spans="1:13" ht="21" customHeight="1" x14ac:dyDescent="0.15"/>
    <row r="58" spans="1:13" ht="21" customHeight="1" x14ac:dyDescent="0.15"/>
    <row r="59" spans="1:13" ht="21" customHeight="1" x14ac:dyDescent="0.15"/>
  </sheetData>
  <mergeCells count="27">
    <mergeCell ref="A49:C49"/>
    <mergeCell ref="B30:C30"/>
    <mergeCell ref="A8:A30"/>
    <mergeCell ref="B21:B23"/>
    <mergeCell ref="A50:C50"/>
    <mergeCell ref="A47:C47"/>
    <mergeCell ref="A38:A46"/>
    <mergeCell ref="A35:A37"/>
    <mergeCell ref="B35:B39"/>
    <mergeCell ref="B40:B46"/>
    <mergeCell ref="A48:C48"/>
    <mergeCell ref="B24:B29"/>
    <mergeCell ref="A31:C31"/>
    <mergeCell ref="A32:C32"/>
    <mergeCell ref="A33:C33"/>
    <mergeCell ref="A34:C34"/>
    <mergeCell ref="B2:C2"/>
    <mergeCell ref="B9:B13"/>
    <mergeCell ref="B3:B8"/>
    <mergeCell ref="B14:B20"/>
    <mergeCell ref="A3:A7"/>
    <mergeCell ref="M9:M13"/>
    <mergeCell ref="M3:M8"/>
    <mergeCell ref="M35:M47"/>
    <mergeCell ref="M24:M29"/>
    <mergeCell ref="M14:M20"/>
    <mergeCell ref="M21:M23"/>
  </mergeCells>
  <phoneticPr fontId="2"/>
  <pageMargins left="0.78740157480314965" right="0.78740157480314965" top="1.1811023622047245" bottom="0.39370078740157483" header="0.9055118110236221" footer="0.31496062992125984"/>
  <pageSetup paperSize="9" orientation="portrait" r:id="rId1"/>
  <headerFooter alignWithMargins="0">
    <oddFooter xml:space="preserve">&amp;C&amp;28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CE9A-D3FE-4AEC-ABAF-E396FD4A3886}">
  <dimension ref="A1:N54"/>
  <sheetViews>
    <sheetView showZeros="0" view="pageBreakPreview" zoomScale="110" zoomScaleNormal="70" zoomScaleSheetLayoutView="110" workbookViewId="0">
      <pane xSplit="4" ySplit="4" topLeftCell="E42" activePane="bottomRight" state="frozen"/>
      <selection pane="topRight" activeCell="E1" sqref="E1"/>
      <selection pane="bottomLeft" activeCell="A5" sqref="A5"/>
      <selection pane="bottomRight" activeCell="F49" sqref="F49"/>
    </sheetView>
  </sheetViews>
  <sheetFormatPr defaultRowHeight="17.25" x14ac:dyDescent="0.2"/>
  <cols>
    <col min="1" max="1" width="5" style="39" bestFit="1" customWidth="1"/>
    <col min="2" max="2" width="5.375" style="39" customWidth="1"/>
    <col min="3" max="3" width="38.125" style="39" customWidth="1"/>
    <col min="4" max="4" width="24.125" style="44" hidden="1" customWidth="1"/>
    <col min="5" max="5" width="7.875" style="39" customWidth="1"/>
    <col min="6" max="6" width="7.5" style="39" customWidth="1"/>
    <col min="7" max="12" width="7.875" style="39" customWidth="1"/>
    <col min="13" max="13" width="7.875" style="45" customWidth="1"/>
    <col min="14" max="14" width="7.875" style="46" customWidth="1"/>
    <col min="15" max="16384" width="9" style="39"/>
  </cols>
  <sheetData>
    <row r="1" spans="1:14" s="50" customFormat="1" ht="18" customHeight="1" x14ac:dyDescent="0.15">
      <c r="A1" s="48" t="s">
        <v>0</v>
      </c>
      <c r="B1" s="49"/>
      <c r="F1" s="49"/>
      <c r="L1" s="49" t="s">
        <v>1</v>
      </c>
    </row>
    <row r="2" spans="1:14" s="50" customFormat="1" ht="18" customHeight="1" x14ac:dyDescent="0.15">
      <c r="A2" s="48"/>
      <c r="B2" s="49"/>
      <c r="F2" s="49"/>
      <c r="L2" s="49" t="s">
        <v>2</v>
      </c>
    </row>
    <row r="4" spans="1:14" s="35" customFormat="1" ht="87.75" x14ac:dyDescent="0.2">
      <c r="A4" s="28" t="s">
        <v>3</v>
      </c>
      <c r="B4" s="102"/>
      <c r="C4" s="103"/>
      <c r="D4" s="29" t="s">
        <v>4</v>
      </c>
      <c r="E4" s="30" t="s">
        <v>5</v>
      </c>
      <c r="F4" s="31" t="s">
        <v>6</v>
      </c>
      <c r="G4" s="30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0" t="s">
        <v>13</v>
      </c>
      <c r="N4" s="32" t="s">
        <v>14</v>
      </c>
    </row>
    <row r="5" spans="1:14" ht="22.5" customHeight="1" x14ac:dyDescent="0.2">
      <c r="A5" s="104" t="s">
        <v>15</v>
      </c>
      <c r="B5" s="117" t="s">
        <v>16</v>
      </c>
      <c r="C5" s="51" t="s">
        <v>17</v>
      </c>
      <c r="D5" s="57">
        <v>1</v>
      </c>
      <c r="E5" s="58">
        <v>1</v>
      </c>
      <c r="F5" s="59">
        <v>1</v>
      </c>
      <c r="G5" s="59">
        <v>2</v>
      </c>
      <c r="H5" s="59">
        <v>1</v>
      </c>
      <c r="I5" s="59" t="s">
        <v>18</v>
      </c>
      <c r="J5" s="59">
        <v>2</v>
      </c>
      <c r="K5" s="59">
        <v>1</v>
      </c>
      <c r="L5" s="60" t="s">
        <v>18</v>
      </c>
      <c r="M5" s="59">
        <v>7</v>
      </c>
      <c r="N5" s="118">
        <v>58</v>
      </c>
    </row>
    <row r="6" spans="1:14" ht="22.5" customHeight="1" x14ac:dyDescent="0.2">
      <c r="A6" s="94"/>
      <c r="B6" s="105"/>
      <c r="C6" s="52" t="s">
        <v>19</v>
      </c>
      <c r="D6" s="53" t="s">
        <v>18</v>
      </c>
      <c r="E6" s="61" t="s">
        <v>18</v>
      </c>
      <c r="F6" s="62">
        <v>1</v>
      </c>
      <c r="G6" s="63">
        <v>2</v>
      </c>
      <c r="H6" s="63">
        <v>2</v>
      </c>
      <c r="I6" s="63" t="s">
        <v>18</v>
      </c>
      <c r="J6" s="63">
        <v>4</v>
      </c>
      <c r="K6" s="63">
        <v>5</v>
      </c>
      <c r="L6" s="63" t="s">
        <v>18</v>
      </c>
      <c r="M6" s="62">
        <v>14</v>
      </c>
      <c r="N6" s="118"/>
    </row>
    <row r="7" spans="1:14" ht="23.25" customHeight="1" x14ac:dyDescent="0.2">
      <c r="A7" s="94"/>
      <c r="B7" s="105"/>
      <c r="C7" s="52" t="s">
        <v>20</v>
      </c>
      <c r="D7" s="53" t="s">
        <v>18</v>
      </c>
      <c r="E7" s="61" t="s">
        <v>18</v>
      </c>
      <c r="F7" s="62">
        <v>1</v>
      </c>
      <c r="G7" s="62">
        <v>1</v>
      </c>
      <c r="H7" s="62" t="s">
        <v>18</v>
      </c>
      <c r="I7" s="62">
        <v>1</v>
      </c>
      <c r="J7" s="62">
        <v>2</v>
      </c>
      <c r="K7" s="62">
        <v>3</v>
      </c>
      <c r="L7" s="63" t="s">
        <v>18</v>
      </c>
      <c r="M7" s="62">
        <v>8</v>
      </c>
      <c r="N7" s="118"/>
    </row>
    <row r="8" spans="1:14" ht="22.5" customHeight="1" x14ac:dyDescent="0.2">
      <c r="A8" s="94"/>
      <c r="B8" s="105"/>
      <c r="C8" s="52" t="s">
        <v>21</v>
      </c>
      <c r="D8" s="53" t="s">
        <v>18</v>
      </c>
      <c r="E8" s="61" t="s">
        <v>18</v>
      </c>
      <c r="F8" s="62">
        <v>1</v>
      </c>
      <c r="G8" s="62">
        <v>1</v>
      </c>
      <c r="H8" s="62">
        <v>2</v>
      </c>
      <c r="I8" s="63" t="s">
        <v>18</v>
      </c>
      <c r="J8" s="62">
        <v>3</v>
      </c>
      <c r="K8" s="62">
        <v>1</v>
      </c>
      <c r="L8" s="63" t="s">
        <v>18</v>
      </c>
      <c r="M8" s="62">
        <v>8</v>
      </c>
      <c r="N8" s="118"/>
    </row>
    <row r="9" spans="1:14" ht="22.5" customHeight="1" x14ac:dyDescent="0.2">
      <c r="A9" s="94"/>
      <c r="B9" s="105"/>
      <c r="C9" s="52" t="s">
        <v>22</v>
      </c>
      <c r="D9" s="53" t="s">
        <v>18</v>
      </c>
      <c r="E9" s="61" t="s">
        <v>18</v>
      </c>
      <c r="F9" s="62">
        <v>1</v>
      </c>
      <c r="G9" s="63">
        <v>1</v>
      </c>
      <c r="H9" s="63" t="s">
        <v>18</v>
      </c>
      <c r="I9" s="62">
        <v>1</v>
      </c>
      <c r="J9" s="63">
        <v>2</v>
      </c>
      <c r="K9" s="63">
        <v>1</v>
      </c>
      <c r="L9" s="63" t="s">
        <v>18</v>
      </c>
      <c r="M9" s="62">
        <v>6</v>
      </c>
      <c r="N9" s="118"/>
    </row>
    <row r="10" spans="1:14" ht="22.5" customHeight="1" x14ac:dyDescent="0.2">
      <c r="A10" s="94"/>
      <c r="B10" s="105"/>
      <c r="C10" s="52" t="s">
        <v>23</v>
      </c>
      <c r="D10" s="53" t="s">
        <v>18</v>
      </c>
      <c r="E10" s="61" t="s">
        <v>18</v>
      </c>
      <c r="F10" s="62">
        <v>1</v>
      </c>
      <c r="G10" s="63">
        <v>2</v>
      </c>
      <c r="H10" s="63" t="s">
        <v>18</v>
      </c>
      <c r="I10" s="62">
        <v>1</v>
      </c>
      <c r="J10" s="63" t="s">
        <v>18</v>
      </c>
      <c r="K10" s="63">
        <v>2</v>
      </c>
      <c r="L10" s="63" t="s">
        <v>18</v>
      </c>
      <c r="M10" s="62">
        <v>6</v>
      </c>
      <c r="N10" s="118"/>
    </row>
    <row r="11" spans="1:14" ht="22.5" customHeight="1" x14ac:dyDescent="0.2">
      <c r="A11" s="94"/>
      <c r="B11" s="106"/>
      <c r="C11" s="52" t="s">
        <v>24</v>
      </c>
      <c r="D11" s="53" t="s">
        <v>18</v>
      </c>
      <c r="E11" s="61" t="s">
        <v>18</v>
      </c>
      <c r="F11" s="62">
        <v>1</v>
      </c>
      <c r="G11" s="62">
        <v>2</v>
      </c>
      <c r="H11" s="63">
        <v>1</v>
      </c>
      <c r="I11" s="62">
        <v>2</v>
      </c>
      <c r="J11" s="63" t="s">
        <v>18</v>
      </c>
      <c r="K11" s="63">
        <v>2</v>
      </c>
      <c r="L11" s="63" t="s">
        <v>18</v>
      </c>
      <c r="M11" s="62">
        <v>8</v>
      </c>
      <c r="N11" s="118"/>
    </row>
    <row r="12" spans="1:14" ht="23.25" customHeight="1" x14ac:dyDescent="0.2">
      <c r="A12" s="94"/>
      <c r="B12" s="105" t="s">
        <v>25</v>
      </c>
      <c r="C12" s="52" t="s">
        <v>26</v>
      </c>
      <c r="D12" s="54">
        <v>1</v>
      </c>
      <c r="E12" s="64">
        <v>1</v>
      </c>
      <c r="F12" s="62">
        <v>1</v>
      </c>
      <c r="G12" s="62">
        <v>1</v>
      </c>
      <c r="H12" s="62">
        <v>1</v>
      </c>
      <c r="I12" s="62">
        <v>1</v>
      </c>
      <c r="J12" s="62">
        <v>2</v>
      </c>
      <c r="K12" s="62" t="s">
        <v>18</v>
      </c>
      <c r="L12" s="63" t="s">
        <v>18</v>
      </c>
      <c r="M12" s="62">
        <v>6</v>
      </c>
      <c r="N12" s="119">
        <v>62</v>
      </c>
    </row>
    <row r="13" spans="1:14" ht="23.25" customHeight="1" x14ac:dyDescent="0.2">
      <c r="A13" s="94"/>
      <c r="B13" s="105"/>
      <c r="C13" s="52" t="s">
        <v>27</v>
      </c>
      <c r="D13" s="54" t="s">
        <v>18</v>
      </c>
      <c r="E13" s="64" t="s">
        <v>18</v>
      </c>
      <c r="F13" s="62" t="s">
        <v>18</v>
      </c>
      <c r="G13" s="62">
        <v>1</v>
      </c>
      <c r="H13" s="62" t="s">
        <v>18</v>
      </c>
      <c r="I13" s="62" t="s">
        <v>18</v>
      </c>
      <c r="J13" s="62" t="s">
        <v>18</v>
      </c>
      <c r="K13" s="62" t="s">
        <v>18</v>
      </c>
      <c r="L13" s="63" t="s">
        <v>18</v>
      </c>
      <c r="M13" s="62">
        <v>1</v>
      </c>
      <c r="N13" s="120"/>
    </row>
    <row r="14" spans="1:14" ht="23.25" customHeight="1" x14ac:dyDescent="0.2">
      <c r="A14" s="94"/>
      <c r="B14" s="105"/>
      <c r="C14" s="52" t="s">
        <v>28</v>
      </c>
      <c r="D14" s="53" t="s">
        <v>18</v>
      </c>
      <c r="E14" s="61" t="s">
        <v>18</v>
      </c>
      <c r="F14" s="62">
        <v>1</v>
      </c>
      <c r="G14" s="62">
        <v>1</v>
      </c>
      <c r="H14" s="62" t="s">
        <v>18</v>
      </c>
      <c r="I14" s="62" t="s">
        <v>18</v>
      </c>
      <c r="J14" s="62">
        <v>1</v>
      </c>
      <c r="K14" s="62">
        <v>3</v>
      </c>
      <c r="L14" s="63" t="s">
        <v>18</v>
      </c>
      <c r="M14" s="62">
        <v>6</v>
      </c>
      <c r="N14" s="120"/>
    </row>
    <row r="15" spans="1:14" ht="23.25" customHeight="1" x14ac:dyDescent="0.2">
      <c r="A15" s="94"/>
      <c r="B15" s="105"/>
      <c r="C15" s="52" t="s">
        <v>29</v>
      </c>
      <c r="D15" s="53" t="s">
        <v>18</v>
      </c>
      <c r="E15" s="61" t="s">
        <v>18</v>
      </c>
      <c r="F15" s="62">
        <v>1</v>
      </c>
      <c r="G15" s="62">
        <v>1</v>
      </c>
      <c r="H15" s="62" t="s">
        <v>18</v>
      </c>
      <c r="I15" s="62">
        <v>1</v>
      </c>
      <c r="J15" s="62">
        <v>1</v>
      </c>
      <c r="K15" s="62">
        <v>1</v>
      </c>
      <c r="L15" s="63" t="s">
        <v>18</v>
      </c>
      <c r="M15" s="62">
        <v>5</v>
      </c>
      <c r="N15" s="120"/>
    </row>
    <row r="16" spans="1:14" ht="23.25" customHeight="1" x14ac:dyDescent="0.2">
      <c r="A16" s="94"/>
      <c r="B16" s="105"/>
      <c r="C16" s="52" t="s">
        <v>30</v>
      </c>
      <c r="D16" s="53" t="s">
        <v>18</v>
      </c>
      <c r="E16" s="61" t="s">
        <v>18</v>
      </c>
      <c r="F16" s="62">
        <v>2</v>
      </c>
      <c r="G16" s="62">
        <v>1</v>
      </c>
      <c r="H16" s="62">
        <v>3</v>
      </c>
      <c r="I16" s="62" t="s">
        <v>18</v>
      </c>
      <c r="J16" s="62" t="s">
        <v>18</v>
      </c>
      <c r="K16" s="62">
        <v>2</v>
      </c>
      <c r="L16" s="63" t="s">
        <v>18</v>
      </c>
      <c r="M16" s="62">
        <v>8</v>
      </c>
      <c r="N16" s="120"/>
    </row>
    <row r="17" spans="1:14" ht="23.25" customHeight="1" x14ac:dyDescent="0.2">
      <c r="A17" s="94"/>
      <c r="B17" s="105"/>
      <c r="C17" s="52" t="s">
        <v>31</v>
      </c>
      <c r="D17" s="53" t="s">
        <v>18</v>
      </c>
      <c r="E17" s="61" t="s">
        <v>18</v>
      </c>
      <c r="F17" s="62">
        <v>1</v>
      </c>
      <c r="G17" s="62">
        <v>2</v>
      </c>
      <c r="H17" s="62">
        <v>1</v>
      </c>
      <c r="I17" s="62" t="s">
        <v>18</v>
      </c>
      <c r="J17" s="62">
        <v>1</v>
      </c>
      <c r="K17" s="62">
        <v>3</v>
      </c>
      <c r="L17" s="63" t="s">
        <v>18</v>
      </c>
      <c r="M17" s="62">
        <v>8</v>
      </c>
      <c r="N17" s="120"/>
    </row>
    <row r="18" spans="1:14" ht="23.25" customHeight="1" x14ac:dyDescent="0.2">
      <c r="A18" s="94"/>
      <c r="B18" s="105"/>
      <c r="C18" s="52" t="s">
        <v>32</v>
      </c>
      <c r="D18" s="53" t="s">
        <v>18</v>
      </c>
      <c r="E18" s="61" t="s">
        <v>18</v>
      </c>
      <c r="F18" s="62">
        <v>1</v>
      </c>
      <c r="G18" s="62">
        <v>1</v>
      </c>
      <c r="H18" s="62">
        <v>2</v>
      </c>
      <c r="I18" s="62" t="s">
        <v>18</v>
      </c>
      <c r="J18" s="62">
        <v>5</v>
      </c>
      <c r="K18" s="62">
        <v>7</v>
      </c>
      <c r="L18" s="63" t="s">
        <v>18</v>
      </c>
      <c r="M18" s="62">
        <v>16</v>
      </c>
      <c r="N18" s="120"/>
    </row>
    <row r="19" spans="1:14" ht="23.25" customHeight="1" x14ac:dyDescent="0.2">
      <c r="A19" s="94"/>
      <c r="B19" s="106"/>
      <c r="C19" s="52" t="s">
        <v>33</v>
      </c>
      <c r="D19" s="53" t="s">
        <v>18</v>
      </c>
      <c r="E19" s="61" t="s">
        <v>18</v>
      </c>
      <c r="F19" s="62">
        <v>1</v>
      </c>
      <c r="G19" s="62">
        <v>2</v>
      </c>
      <c r="H19" s="62">
        <v>1</v>
      </c>
      <c r="I19" s="62">
        <v>1</v>
      </c>
      <c r="J19" s="62">
        <v>2</v>
      </c>
      <c r="K19" s="62">
        <v>4</v>
      </c>
      <c r="L19" s="63" t="s">
        <v>18</v>
      </c>
      <c r="M19" s="62">
        <v>11</v>
      </c>
      <c r="N19" s="121"/>
    </row>
    <row r="20" spans="1:14" ht="23.25" customHeight="1" x14ac:dyDescent="0.2">
      <c r="A20" s="94"/>
      <c r="B20" s="105" t="s">
        <v>34</v>
      </c>
      <c r="C20" s="52" t="s">
        <v>35</v>
      </c>
      <c r="D20" s="54">
        <v>1</v>
      </c>
      <c r="E20" s="64">
        <v>1</v>
      </c>
      <c r="F20" s="62">
        <v>1</v>
      </c>
      <c r="G20" s="62">
        <v>1</v>
      </c>
      <c r="H20" s="62">
        <v>1</v>
      </c>
      <c r="I20" s="62" t="s">
        <v>18</v>
      </c>
      <c r="J20" s="62">
        <v>4</v>
      </c>
      <c r="K20" s="62">
        <v>6</v>
      </c>
      <c r="L20" s="63" t="s">
        <v>18</v>
      </c>
      <c r="M20" s="62">
        <v>13</v>
      </c>
      <c r="N20" s="122">
        <v>140</v>
      </c>
    </row>
    <row r="21" spans="1:14" ht="23.25" customHeight="1" x14ac:dyDescent="0.2">
      <c r="A21" s="94"/>
      <c r="B21" s="105"/>
      <c r="C21" s="52" t="s">
        <v>36</v>
      </c>
      <c r="D21" s="54" t="s">
        <v>18</v>
      </c>
      <c r="E21" s="64" t="s">
        <v>18</v>
      </c>
      <c r="F21" s="62">
        <v>1</v>
      </c>
      <c r="G21" s="62" t="s">
        <v>18</v>
      </c>
      <c r="H21" s="62" t="s">
        <v>18</v>
      </c>
      <c r="I21" s="62" t="s">
        <v>18</v>
      </c>
      <c r="J21" s="62" t="s">
        <v>18</v>
      </c>
      <c r="K21" s="62" t="s">
        <v>18</v>
      </c>
      <c r="L21" s="63" t="s">
        <v>18</v>
      </c>
      <c r="M21" s="62">
        <v>1</v>
      </c>
      <c r="N21" s="122"/>
    </row>
    <row r="22" spans="1:14" ht="23.25" customHeight="1" x14ac:dyDescent="0.2">
      <c r="A22" s="94"/>
      <c r="B22" s="105"/>
      <c r="C22" s="52" t="s">
        <v>37</v>
      </c>
      <c r="D22" s="53" t="s">
        <v>18</v>
      </c>
      <c r="E22" s="61" t="s">
        <v>18</v>
      </c>
      <c r="F22" s="62">
        <v>2</v>
      </c>
      <c r="G22" s="62">
        <v>2</v>
      </c>
      <c r="H22" s="62">
        <v>3</v>
      </c>
      <c r="I22" s="62">
        <v>1</v>
      </c>
      <c r="J22" s="62">
        <v>2</v>
      </c>
      <c r="K22" s="62">
        <v>7</v>
      </c>
      <c r="L22" s="63" t="s">
        <v>18</v>
      </c>
      <c r="M22" s="62">
        <v>17</v>
      </c>
      <c r="N22" s="122"/>
    </row>
    <row r="23" spans="1:14" ht="23.25" customHeight="1" x14ac:dyDescent="0.2">
      <c r="A23" s="94"/>
      <c r="B23" s="105"/>
      <c r="C23" s="52" t="s">
        <v>38</v>
      </c>
      <c r="D23" s="53" t="s">
        <v>18</v>
      </c>
      <c r="E23" s="61" t="s">
        <v>18</v>
      </c>
      <c r="F23" s="62">
        <v>1</v>
      </c>
      <c r="G23" s="62">
        <v>1</v>
      </c>
      <c r="H23" s="62">
        <v>1</v>
      </c>
      <c r="I23" s="62" t="s">
        <v>18</v>
      </c>
      <c r="J23" s="62">
        <v>1</v>
      </c>
      <c r="K23" s="62">
        <v>3</v>
      </c>
      <c r="L23" s="63" t="s">
        <v>18</v>
      </c>
      <c r="M23" s="62">
        <v>7</v>
      </c>
      <c r="N23" s="122"/>
    </row>
    <row r="24" spans="1:14" ht="23.25" customHeight="1" x14ac:dyDescent="0.2">
      <c r="A24" s="94"/>
      <c r="B24" s="105"/>
      <c r="C24" s="52" t="s">
        <v>39</v>
      </c>
      <c r="D24" s="53" t="s">
        <v>18</v>
      </c>
      <c r="E24" s="61" t="s">
        <v>18</v>
      </c>
      <c r="F24" s="63" t="s">
        <v>18</v>
      </c>
      <c r="G24" s="62">
        <v>1</v>
      </c>
      <c r="H24" s="62" t="s">
        <v>18</v>
      </c>
      <c r="I24" s="63" t="s">
        <v>18</v>
      </c>
      <c r="J24" s="63" t="s">
        <v>18</v>
      </c>
      <c r="K24" s="63" t="s">
        <v>18</v>
      </c>
      <c r="L24" s="63" t="s">
        <v>18</v>
      </c>
      <c r="M24" s="62">
        <v>1</v>
      </c>
      <c r="N24" s="122"/>
    </row>
    <row r="25" spans="1:14" ht="23.25" customHeight="1" x14ac:dyDescent="0.2">
      <c r="A25" s="94"/>
      <c r="B25" s="105"/>
      <c r="C25" s="55" t="s">
        <v>40</v>
      </c>
      <c r="D25" s="53" t="s">
        <v>18</v>
      </c>
      <c r="E25" s="61" t="s">
        <v>18</v>
      </c>
      <c r="F25" s="62">
        <v>1</v>
      </c>
      <c r="G25" s="63">
        <v>2</v>
      </c>
      <c r="H25" s="62" t="s">
        <v>18</v>
      </c>
      <c r="I25" s="63" t="s">
        <v>18</v>
      </c>
      <c r="J25" s="62">
        <v>1</v>
      </c>
      <c r="K25" s="62">
        <v>4</v>
      </c>
      <c r="L25" s="63" t="s">
        <v>18</v>
      </c>
      <c r="M25" s="62">
        <v>8</v>
      </c>
      <c r="N25" s="122"/>
    </row>
    <row r="26" spans="1:14" ht="23.25" customHeight="1" x14ac:dyDescent="0.2">
      <c r="A26" s="94"/>
      <c r="B26" s="105"/>
      <c r="C26" s="52" t="s">
        <v>41</v>
      </c>
      <c r="D26" s="53" t="s">
        <v>18</v>
      </c>
      <c r="E26" s="61" t="s">
        <v>18</v>
      </c>
      <c r="F26" s="63" t="s">
        <v>18</v>
      </c>
      <c r="G26" s="62">
        <v>3</v>
      </c>
      <c r="H26" s="62">
        <v>1</v>
      </c>
      <c r="I26" s="62">
        <v>4</v>
      </c>
      <c r="J26" s="62">
        <v>10</v>
      </c>
      <c r="K26" s="62">
        <v>13</v>
      </c>
      <c r="L26" s="63" t="s">
        <v>18</v>
      </c>
      <c r="M26" s="62">
        <v>31</v>
      </c>
      <c r="N26" s="122"/>
    </row>
    <row r="27" spans="1:14" ht="23.25" customHeight="1" x14ac:dyDescent="0.2">
      <c r="A27" s="94"/>
      <c r="B27" s="105"/>
      <c r="C27" s="52" t="s">
        <v>42</v>
      </c>
      <c r="D27" s="53" t="s">
        <v>18</v>
      </c>
      <c r="E27" s="61" t="s">
        <v>18</v>
      </c>
      <c r="F27" s="63" t="s">
        <v>18</v>
      </c>
      <c r="G27" s="62">
        <v>4</v>
      </c>
      <c r="H27" s="62">
        <v>5</v>
      </c>
      <c r="I27" s="62">
        <v>2</v>
      </c>
      <c r="J27" s="62">
        <v>6</v>
      </c>
      <c r="K27" s="62">
        <v>20</v>
      </c>
      <c r="L27" s="63" t="s">
        <v>18</v>
      </c>
      <c r="M27" s="62">
        <v>37</v>
      </c>
      <c r="N27" s="122"/>
    </row>
    <row r="28" spans="1:14" ht="23.25" customHeight="1" x14ac:dyDescent="0.2">
      <c r="A28" s="94"/>
      <c r="B28" s="105"/>
      <c r="C28" s="52" t="s">
        <v>43</v>
      </c>
      <c r="D28" s="53" t="s">
        <v>18</v>
      </c>
      <c r="E28" s="61" t="s">
        <v>18</v>
      </c>
      <c r="F28" s="62">
        <v>1</v>
      </c>
      <c r="G28" s="62">
        <v>4</v>
      </c>
      <c r="H28" s="62">
        <v>3</v>
      </c>
      <c r="I28" s="62">
        <v>1</v>
      </c>
      <c r="J28" s="62">
        <v>2</v>
      </c>
      <c r="K28" s="62">
        <v>5</v>
      </c>
      <c r="L28" s="63" t="s">
        <v>18</v>
      </c>
      <c r="M28" s="62">
        <v>16</v>
      </c>
      <c r="N28" s="122"/>
    </row>
    <row r="29" spans="1:14" ht="23.25" customHeight="1" x14ac:dyDescent="0.2">
      <c r="A29" s="94"/>
      <c r="B29" s="106"/>
      <c r="C29" s="52" t="s">
        <v>44</v>
      </c>
      <c r="D29" s="53" t="s">
        <v>18</v>
      </c>
      <c r="E29" s="61" t="s">
        <v>18</v>
      </c>
      <c r="F29" s="62">
        <v>1</v>
      </c>
      <c r="G29" s="62">
        <v>1</v>
      </c>
      <c r="H29" s="62">
        <v>1</v>
      </c>
      <c r="I29" s="62">
        <v>1</v>
      </c>
      <c r="J29" s="63" t="s">
        <v>18</v>
      </c>
      <c r="K29" s="62">
        <v>4</v>
      </c>
      <c r="L29" s="63" t="s">
        <v>18</v>
      </c>
      <c r="M29" s="62">
        <v>8</v>
      </c>
      <c r="N29" s="122"/>
    </row>
    <row r="30" spans="1:14" ht="23.25" customHeight="1" x14ac:dyDescent="0.2">
      <c r="A30" s="94"/>
      <c r="B30" s="105" t="s">
        <v>45</v>
      </c>
      <c r="C30" s="52" t="s">
        <v>46</v>
      </c>
      <c r="D30" s="54">
        <v>1</v>
      </c>
      <c r="E30" s="64">
        <v>1</v>
      </c>
      <c r="F30" s="62">
        <v>1</v>
      </c>
      <c r="G30" s="62" t="s">
        <v>18</v>
      </c>
      <c r="H30" s="62">
        <v>2</v>
      </c>
      <c r="I30" s="63" t="s">
        <v>18</v>
      </c>
      <c r="J30" s="62">
        <v>1</v>
      </c>
      <c r="K30" s="62">
        <v>4</v>
      </c>
      <c r="L30" s="63" t="s">
        <v>18</v>
      </c>
      <c r="M30" s="62">
        <v>8</v>
      </c>
      <c r="N30" s="123">
        <v>29</v>
      </c>
    </row>
    <row r="31" spans="1:14" ht="23.25" customHeight="1" x14ac:dyDescent="0.2">
      <c r="A31" s="94"/>
      <c r="B31" s="105"/>
      <c r="C31" s="52" t="s">
        <v>47</v>
      </c>
      <c r="D31" s="53" t="s">
        <v>18</v>
      </c>
      <c r="E31" s="61" t="s">
        <v>18</v>
      </c>
      <c r="F31" s="62">
        <v>1</v>
      </c>
      <c r="G31" s="62">
        <v>1</v>
      </c>
      <c r="H31" s="62">
        <v>2</v>
      </c>
      <c r="I31" s="62">
        <v>4</v>
      </c>
      <c r="J31" s="62" t="s">
        <v>18</v>
      </c>
      <c r="K31" s="62">
        <v>3</v>
      </c>
      <c r="L31" s="63" t="s">
        <v>18</v>
      </c>
      <c r="M31" s="62">
        <v>11</v>
      </c>
      <c r="N31" s="124"/>
    </row>
    <row r="32" spans="1:14" ht="23.25" customHeight="1" x14ac:dyDescent="0.2">
      <c r="A32" s="94"/>
      <c r="B32" s="105"/>
      <c r="C32" s="52" t="s">
        <v>48</v>
      </c>
      <c r="D32" s="53" t="s">
        <v>18</v>
      </c>
      <c r="E32" s="61" t="s">
        <v>18</v>
      </c>
      <c r="F32" s="62" t="s">
        <v>18</v>
      </c>
      <c r="G32" s="62">
        <v>1</v>
      </c>
      <c r="H32" s="63" t="s">
        <v>18</v>
      </c>
      <c r="I32" s="62" t="s">
        <v>18</v>
      </c>
      <c r="J32" s="63" t="s">
        <v>18</v>
      </c>
      <c r="K32" s="62">
        <v>1</v>
      </c>
      <c r="L32" s="63" t="s">
        <v>18</v>
      </c>
      <c r="M32" s="62">
        <v>2</v>
      </c>
      <c r="N32" s="124"/>
    </row>
    <row r="33" spans="1:14" ht="23.25" customHeight="1" x14ac:dyDescent="0.2">
      <c r="A33" s="94"/>
      <c r="B33" s="106"/>
      <c r="C33" s="52" t="s">
        <v>49</v>
      </c>
      <c r="D33" s="53" t="s">
        <v>18</v>
      </c>
      <c r="E33" s="61" t="s">
        <v>18</v>
      </c>
      <c r="F33" s="62">
        <v>1</v>
      </c>
      <c r="G33" s="62">
        <v>1</v>
      </c>
      <c r="H33" s="62">
        <v>1</v>
      </c>
      <c r="I33" s="62">
        <v>1</v>
      </c>
      <c r="J33" s="62" t="s">
        <v>18</v>
      </c>
      <c r="K33" s="62">
        <v>3</v>
      </c>
      <c r="L33" s="63" t="s">
        <v>18</v>
      </c>
      <c r="M33" s="62">
        <v>7</v>
      </c>
      <c r="N33" s="125"/>
    </row>
    <row r="34" spans="1:14" ht="23.25" customHeight="1" x14ac:dyDescent="0.2">
      <c r="A34" s="94"/>
      <c r="B34" s="105" t="s">
        <v>50</v>
      </c>
      <c r="C34" s="52" t="s">
        <v>51</v>
      </c>
      <c r="D34" s="54">
        <v>1</v>
      </c>
      <c r="E34" s="64">
        <v>1</v>
      </c>
      <c r="F34" s="62">
        <v>1</v>
      </c>
      <c r="G34" s="62">
        <v>2</v>
      </c>
      <c r="H34" s="62">
        <v>3</v>
      </c>
      <c r="I34" s="62">
        <v>1</v>
      </c>
      <c r="J34" s="62">
        <v>5</v>
      </c>
      <c r="K34" s="62">
        <v>7</v>
      </c>
      <c r="L34" s="62">
        <v>1</v>
      </c>
      <c r="M34" s="62">
        <v>20</v>
      </c>
      <c r="N34" s="124">
        <v>50</v>
      </c>
    </row>
    <row r="35" spans="1:14" ht="23.25" customHeight="1" x14ac:dyDescent="0.2">
      <c r="A35" s="94"/>
      <c r="B35" s="105"/>
      <c r="C35" s="52" t="s">
        <v>52</v>
      </c>
      <c r="D35" s="53" t="s">
        <v>18</v>
      </c>
      <c r="E35" s="61" t="s">
        <v>18</v>
      </c>
      <c r="F35" s="62">
        <v>1</v>
      </c>
      <c r="G35" s="62">
        <v>1</v>
      </c>
      <c r="H35" s="62" t="s">
        <v>18</v>
      </c>
      <c r="I35" s="63" t="s">
        <v>18</v>
      </c>
      <c r="J35" s="63">
        <v>1</v>
      </c>
      <c r="K35" s="62">
        <v>1</v>
      </c>
      <c r="L35" s="62" t="s">
        <v>18</v>
      </c>
      <c r="M35" s="62">
        <v>4</v>
      </c>
      <c r="N35" s="124"/>
    </row>
    <row r="36" spans="1:14" ht="22.5" customHeight="1" x14ac:dyDescent="0.2">
      <c r="A36" s="94"/>
      <c r="B36" s="105"/>
      <c r="C36" s="52" t="s">
        <v>53</v>
      </c>
      <c r="D36" s="53" t="s">
        <v>18</v>
      </c>
      <c r="E36" s="61" t="s">
        <v>18</v>
      </c>
      <c r="F36" s="62">
        <v>1</v>
      </c>
      <c r="G36" s="62">
        <v>2</v>
      </c>
      <c r="H36" s="62">
        <v>1</v>
      </c>
      <c r="I36" s="63">
        <v>1</v>
      </c>
      <c r="J36" s="63" t="s">
        <v>18</v>
      </c>
      <c r="K36" s="62">
        <v>4</v>
      </c>
      <c r="L36" s="62">
        <v>3</v>
      </c>
      <c r="M36" s="62">
        <v>12</v>
      </c>
      <c r="N36" s="124"/>
    </row>
    <row r="37" spans="1:14" ht="22.5" customHeight="1" x14ac:dyDescent="0.2">
      <c r="A37" s="94"/>
      <c r="B37" s="106"/>
      <c r="C37" s="52" t="s">
        <v>54</v>
      </c>
      <c r="D37" s="53" t="s">
        <v>18</v>
      </c>
      <c r="E37" s="61" t="s">
        <v>18</v>
      </c>
      <c r="F37" s="62">
        <v>1</v>
      </c>
      <c r="G37" s="62">
        <v>3</v>
      </c>
      <c r="H37" s="62">
        <v>1</v>
      </c>
      <c r="I37" s="62">
        <v>2</v>
      </c>
      <c r="J37" s="62">
        <v>3</v>
      </c>
      <c r="K37" s="62">
        <v>3</v>
      </c>
      <c r="L37" s="63" t="s">
        <v>18</v>
      </c>
      <c r="M37" s="62">
        <v>13</v>
      </c>
      <c r="N37" s="125"/>
    </row>
    <row r="38" spans="1:14" ht="23.25" customHeight="1" x14ac:dyDescent="0.2">
      <c r="A38" s="95"/>
      <c r="B38" s="97" t="s">
        <v>55</v>
      </c>
      <c r="C38" s="99"/>
      <c r="D38" s="54">
        <v>1</v>
      </c>
      <c r="E38" s="64">
        <v>1</v>
      </c>
      <c r="F38" s="62">
        <v>1</v>
      </c>
      <c r="G38" s="62" t="s">
        <v>18</v>
      </c>
      <c r="H38" s="62" t="s">
        <v>18</v>
      </c>
      <c r="I38" s="63" t="s">
        <v>18</v>
      </c>
      <c r="J38" s="63" t="s">
        <v>18</v>
      </c>
      <c r="K38" s="62">
        <v>1</v>
      </c>
      <c r="L38" s="63" t="s">
        <v>18</v>
      </c>
      <c r="M38" s="62">
        <v>2</v>
      </c>
      <c r="N38" s="66">
        <v>3</v>
      </c>
    </row>
    <row r="39" spans="1:14" ht="23.25" customHeight="1" x14ac:dyDescent="0.2">
      <c r="A39" s="114" t="s">
        <v>56</v>
      </c>
      <c r="B39" s="115"/>
      <c r="C39" s="116"/>
      <c r="D39" s="54">
        <v>6</v>
      </c>
      <c r="E39" s="64">
        <v>6</v>
      </c>
      <c r="F39" s="62">
        <v>31</v>
      </c>
      <c r="G39" s="62">
        <v>51</v>
      </c>
      <c r="H39" s="62">
        <v>39</v>
      </c>
      <c r="I39" s="62">
        <v>26</v>
      </c>
      <c r="J39" s="62">
        <v>61</v>
      </c>
      <c r="K39" s="62">
        <v>124</v>
      </c>
      <c r="L39" s="62">
        <v>4</v>
      </c>
      <c r="M39" s="62">
        <v>336</v>
      </c>
      <c r="N39" s="66">
        <v>342</v>
      </c>
    </row>
    <row r="40" spans="1:14" ht="23.25" customHeight="1" x14ac:dyDescent="0.2">
      <c r="A40" s="114" t="s">
        <v>57</v>
      </c>
      <c r="B40" s="115"/>
      <c r="C40" s="116"/>
      <c r="D40" s="54">
        <v>1</v>
      </c>
      <c r="E40" s="64">
        <v>1</v>
      </c>
      <c r="F40" s="62">
        <v>1</v>
      </c>
      <c r="G40" s="62">
        <v>1</v>
      </c>
      <c r="H40" s="62">
        <v>2</v>
      </c>
      <c r="I40" s="62" t="s">
        <v>18</v>
      </c>
      <c r="J40" s="63" t="s">
        <v>18</v>
      </c>
      <c r="K40" s="63" t="s">
        <v>18</v>
      </c>
      <c r="L40" s="63" t="s">
        <v>18</v>
      </c>
      <c r="M40" s="62">
        <v>4</v>
      </c>
      <c r="N40" s="66">
        <v>5</v>
      </c>
    </row>
    <row r="41" spans="1:14" ht="23.25" customHeight="1" x14ac:dyDescent="0.2">
      <c r="A41" s="114" t="s">
        <v>58</v>
      </c>
      <c r="B41" s="115"/>
      <c r="C41" s="116"/>
      <c r="D41" s="53" t="s">
        <v>18</v>
      </c>
      <c r="E41" s="61" t="s">
        <v>18</v>
      </c>
      <c r="F41" s="62">
        <v>1</v>
      </c>
      <c r="G41" s="62">
        <v>1</v>
      </c>
      <c r="H41" s="62">
        <v>1</v>
      </c>
      <c r="I41" s="63" t="s">
        <v>18</v>
      </c>
      <c r="J41" s="62" t="s">
        <v>18</v>
      </c>
      <c r="K41" s="63" t="s">
        <v>18</v>
      </c>
      <c r="L41" s="63" t="s">
        <v>18</v>
      </c>
      <c r="M41" s="62">
        <v>3</v>
      </c>
      <c r="N41" s="65">
        <v>3</v>
      </c>
    </row>
    <row r="42" spans="1:14" ht="23.25" customHeight="1" x14ac:dyDescent="0.2">
      <c r="A42" s="94" t="s">
        <v>59</v>
      </c>
      <c r="B42" s="105" t="s">
        <v>60</v>
      </c>
      <c r="C42" s="52" t="s">
        <v>61</v>
      </c>
      <c r="D42" s="54">
        <v>1</v>
      </c>
      <c r="E42" s="64">
        <v>1</v>
      </c>
      <c r="F42" s="62">
        <v>1</v>
      </c>
      <c r="G42" s="62">
        <v>2</v>
      </c>
      <c r="H42" s="62" t="s">
        <v>18</v>
      </c>
      <c r="I42" s="62" t="s">
        <v>18</v>
      </c>
      <c r="J42" s="62">
        <v>1</v>
      </c>
      <c r="K42" s="62">
        <v>2</v>
      </c>
      <c r="L42" s="62" t="s">
        <v>18</v>
      </c>
      <c r="M42" s="62">
        <v>6</v>
      </c>
      <c r="N42" s="123">
        <v>53</v>
      </c>
    </row>
    <row r="43" spans="1:14" ht="23.25" customHeight="1" x14ac:dyDescent="0.2">
      <c r="A43" s="94"/>
      <c r="B43" s="105"/>
      <c r="C43" s="52" t="s">
        <v>62</v>
      </c>
      <c r="D43" s="54" t="s">
        <v>18</v>
      </c>
      <c r="E43" s="64" t="s">
        <v>18</v>
      </c>
      <c r="F43" s="62">
        <v>1</v>
      </c>
      <c r="G43" s="62" t="s">
        <v>18</v>
      </c>
      <c r="H43" s="62">
        <v>2</v>
      </c>
      <c r="I43" s="62" t="s">
        <v>18</v>
      </c>
      <c r="J43" s="62" t="s">
        <v>18</v>
      </c>
      <c r="K43" s="62">
        <v>2</v>
      </c>
      <c r="L43" s="62" t="s">
        <v>18</v>
      </c>
      <c r="M43" s="62">
        <v>5</v>
      </c>
      <c r="N43" s="124"/>
    </row>
    <row r="44" spans="1:14" ht="23.25" customHeight="1" x14ac:dyDescent="0.2">
      <c r="A44" s="94"/>
      <c r="B44" s="105"/>
      <c r="C44" s="52" t="s">
        <v>63</v>
      </c>
      <c r="D44" s="54" t="s">
        <v>18</v>
      </c>
      <c r="E44" s="64" t="s">
        <v>18</v>
      </c>
      <c r="F44" s="62">
        <v>1</v>
      </c>
      <c r="G44" s="62">
        <v>1</v>
      </c>
      <c r="H44" s="62" t="s">
        <v>18</v>
      </c>
      <c r="I44" s="62" t="s">
        <v>18</v>
      </c>
      <c r="J44" s="62">
        <v>2</v>
      </c>
      <c r="K44" s="62">
        <v>2</v>
      </c>
      <c r="L44" s="62" t="s">
        <v>18</v>
      </c>
      <c r="M44" s="62">
        <v>6</v>
      </c>
      <c r="N44" s="124"/>
    </row>
    <row r="45" spans="1:14" ht="23.25" customHeight="1" x14ac:dyDescent="0.2">
      <c r="A45" s="94"/>
      <c r="B45" s="105"/>
      <c r="C45" s="52" t="s">
        <v>64</v>
      </c>
      <c r="D45" s="54" t="s">
        <v>18</v>
      </c>
      <c r="E45" s="64" t="s">
        <v>18</v>
      </c>
      <c r="F45" s="62">
        <v>1</v>
      </c>
      <c r="G45" s="62" t="s">
        <v>18</v>
      </c>
      <c r="H45" s="62">
        <v>1</v>
      </c>
      <c r="I45" s="62" t="s">
        <v>18</v>
      </c>
      <c r="J45" s="62" t="s">
        <v>18</v>
      </c>
      <c r="K45" s="62">
        <v>3</v>
      </c>
      <c r="L45" s="62" t="s">
        <v>18</v>
      </c>
      <c r="M45" s="62">
        <v>5</v>
      </c>
      <c r="N45" s="124"/>
    </row>
    <row r="46" spans="1:14" ht="23.25" customHeight="1" x14ac:dyDescent="0.2">
      <c r="A46" s="94"/>
      <c r="B46" s="105"/>
      <c r="C46" s="52" t="s">
        <v>65</v>
      </c>
      <c r="D46" s="54" t="s">
        <v>18</v>
      </c>
      <c r="E46" s="64" t="s">
        <v>18</v>
      </c>
      <c r="F46" s="62">
        <v>1</v>
      </c>
      <c r="G46" s="62">
        <v>1</v>
      </c>
      <c r="H46" s="62">
        <v>1</v>
      </c>
      <c r="I46" s="62" t="s">
        <v>18</v>
      </c>
      <c r="J46" s="62">
        <v>3</v>
      </c>
      <c r="K46" s="62">
        <v>2</v>
      </c>
      <c r="L46" s="62" t="s">
        <v>18</v>
      </c>
      <c r="M46" s="62">
        <v>8</v>
      </c>
      <c r="N46" s="124"/>
    </row>
    <row r="47" spans="1:14" ht="23.25" customHeight="1" x14ac:dyDescent="0.2">
      <c r="A47" s="94"/>
      <c r="B47" s="106"/>
      <c r="C47" s="52" t="s">
        <v>66</v>
      </c>
      <c r="D47" s="54">
        <v>1</v>
      </c>
      <c r="E47" s="64">
        <v>1</v>
      </c>
      <c r="F47" s="62">
        <v>5</v>
      </c>
      <c r="G47" s="62">
        <v>4</v>
      </c>
      <c r="H47" s="62">
        <v>4</v>
      </c>
      <c r="I47" s="62" t="s">
        <v>18</v>
      </c>
      <c r="J47" s="62">
        <v>6</v>
      </c>
      <c r="K47" s="62">
        <v>11</v>
      </c>
      <c r="L47" s="62" t="s">
        <v>18</v>
      </c>
      <c r="M47" s="62">
        <v>30</v>
      </c>
      <c r="N47" s="124"/>
    </row>
    <row r="48" spans="1:14" ht="23.25" customHeight="1" x14ac:dyDescent="0.2">
      <c r="A48" s="94"/>
      <c r="B48" s="105" t="s">
        <v>67</v>
      </c>
      <c r="C48" s="52" t="s">
        <v>68</v>
      </c>
      <c r="D48" s="54" t="s">
        <v>18</v>
      </c>
      <c r="E48" s="64" t="s">
        <v>18</v>
      </c>
      <c r="F48" s="62" t="s">
        <v>18</v>
      </c>
      <c r="G48" s="62">
        <v>4</v>
      </c>
      <c r="H48" s="62" t="s">
        <v>18</v>
      </c>
      <c r="I48" s="62">
        <v>1</v>
      </c>
      <c r="J48" s="62">
        <v>2</v>
      </c>
      <c r="K48" s="62">
        <v>3</v>
      </c>
      <c r="L48" s="62" t="s">
        <v>18</v>
      </c>
      <c r="M48" s="62">
        <v>10</v>
      </c>
      <c r="N48" s="124"/>
    </row>
    <row r="49" spans="1:14" ht="23.25" customHeight="1" x14ac:dyDescent="0.2">
      <c r="A49" s="94"/>
      <c r="B49" s="105"/>
      <c r="C49" s="52" t="s">
        <v>69</v>
      </c>
      <c r="D49" s="54" t="s">
        <v>18</v>
      </c>
      <c r="E49" s="64" t="s">
        <v>18</v>
      </c>
      <c r="F49" s="62" t="s">
        <v>18</v>
      </c>
      <c r="G49" s="62" t="s">
        <v>18</v>
      </c>
      <c r="H49" s="62" t="s">
        <v>18</v>
      </c>
      <c r="I49" s="62" t="s">
        <v>18</v>
      </c>
      <c r="J49" s="62" t="s">
        <v>18</v>
      </c>
      <c r="K49" s="62" t="s">
        <v>18</v>
      </c>
      <c r="L49" s="62">
        <v>7</v>
      </c>
      <c r="M49" s="62">
        <v>7</v>
      </c>
      <c r="N49" s="124"/>
    </row>
    <row r="50" spans="1:14" ht="23.25" customHeight="1" x14ac:dyDescent="0.2">
      <c r="A50" s="94"/>
      <c r="B50" s="105"/>
      <c r="C50" s="52" t="s">
        <v>70</v>
      </c>
      <c r="D50" s="54" t="s">
        <v>18</v>
      </c>
      <c r="E50" s="64" t="s">
        <v>18</v>
      </c>
      <c r="F50" s="62">
        <v>1</v>
      </c>
      <c r="G50" s="62">
        <v>1</v>
      </c>
      <c r="H50" s="62" t="s">
        <v>18</v>
      </c>
      <c r="I50" s="62" t="s">
        <v>18</v>
      </c>
      <c r="J50" s="62">
        <v>1</v>
      </c>
      <c r="K50" s="62">
        <v>2</v>
      </c>
      <c r="L50" s="62" t="s">
        <v>18</v>
      </c>
      <c r="M50" s="62">
        <v>5</v>
      </c>
      <c r="N50" s="124"/>
    </row>
    <row r="51" spans="1:14" ht="23.25" customHeight="1" x14ac:dyDescent="0.2">
      <c r="A51" s="95"/>
      <c r="B51" s="106"/>
      <c r="C51" s="52" t="s">
        <v>71</v>
      </c>
      <c r="D51" s="54" t="s">
        <v>18</v>
      </c>
      <c r="E51" s="64" t="s">
        <v>18</v>
      </c>
      <c r="F51" s="62">
        <v>1</v>
      </c>
      <c r="G51" s="62">
        <v>5</v>
      </c>
      <c r="H51" s="62" t="s">
        <v>18</v>
      </c>
      <c r="I51" s="62">
        <v>1</v>
      </c>
      <c r="J51" s="62">
        <v>3</v>
      </c>
      <c r="K51" s="62">
        <v>5</v>
      </c>
      <c r="L51" s="62">
        <v>7</v>
      </c>
      <c r="M51" s="62">
        <v>22</v>
      </c>
      <c r="N51" s="125"/>
    </row>
    <row r="52" spans="1:14" x14ac:dyDescent="0.2">
      <c r="A52" s="114" t="s">
        <v>72</v>
      </c>
      <c r="B52" s="115"/>
      <c r="C52" s="116"/>
      <c r="D52" s="54" t="s">
        <v>18</v>
      </c>
      <c r="E52" s="64" t="s">
        <v>18</v>
      </c>
      <c r="F52" s="62">
        <v>1</v>
      </c>
      <c r="G52" s="62" t="s">
        <v>18</v>
      </c>
      <c r="H52" s="62" t="s">
        <v>18</v>
      </c>
      <c r="I52" s="62" t="s">
        <v>18</v>
      </c>
      <c r="J52" s="62" t="s">
        <v>18</v>
      </c>
      <c r="K52" s="62">
        <v>1</v>
      </c>
      <c r="L52" s="62" t="s">
        <v>18</v>
      </c>
      <c r="M52" s="62">
        <v>2</v>
      </c>
      <c r="N52" s="65">
        <v>2</v>
      </c>
    </row>
    <row r="53" spans="1:14" x14ac:dyDescent="0.2">
      <c r="A53" s="114" t="s">
        <v>73</v>
      </c>
      <c r="B53" s="115"/>
      <c r="C53" s="116"/>
      <c r="D53" s="54" t="s">
        <v>18</v>
      </c>
      <c r="E53" s="64" t="s">
        <v>18</v>
      </c>
      <c r="F53" s="62">
        <v>1</v>
      </c>
      <c r="G53" s="62" t="s">
        <v>18</v>
      </c>
      <c r="H53" s="62">
        <v>2</v>
      </c>
      <c r="I53" s="62" t="s">
        <v>18</v>
      </c>
      <c r="J53" s="62" t="s">
        <v>18</v>
      </c>
      <c r="K53" s="62" t="s">
        <v>18</v>
      </c>
      <c r="L53" s="62" t="s">
        <v>18</v>
      </c>
      <c r="M53" s="62">
        <v>3</v>
      </c>
      <c r="N53" s="67">
        <v>3</v>
      </c>
    </row>
    <row r="54" spans="1:14" x14ac:dyDescent="0.2">
      <c r="A54" s="114" t="s">
        <v>74</v>
      </c>
      <c r="B54" s="115"/>
      <c r="C54" s="116"/>
      <c r="D54" s="56">
        <v>8</v>
      </c>
      <c r="E54" s="68">
        <v>8</v>
      </c>
      <c r="F54" s="69">
        <v>41</v>
      </c>
      <c r="G54" s="69">
        <v>62</v>
      </c>
      <c r="H54" s="69">
        <v>48</v>
      </c>
      <c r="I54" s="69">
        <v>27</v>
      </c>
      <c r="J54" s="69">
        <v>70</v>
      </c>
      <c r="K54" s="69">
        <v>141</v>
      </c>
      <c r="L54" s="69">
        <v>11</v>
      </c>
      <c r="M54" s="69">
        <v>400</v>
      </c>
      <c r="N54" s="70">
        <v>408</v>
      </c>
    </row>
  </sheetData>
  <mergeCells count="23">
    <mergeCell ref="A54:C54"/>
    <mergeCell ref="B4:C4"/>
    <mergeCell ref="B5:B11"/>
    <mergeCell ref="N5:N11"/>
    <mergeCell ref="A5:A38"/>
    <mergeCell ref="B12:B19"/>
    <mergeCell ref="B20:B29"/>
    <mergeCell ref="A52:C52"/>
    <mergeCell ref="A53:C53"/>
    <mergeCell ref="A42:A51"/>
    <mergeCell ref="B42:B47"/>
    <mergeCell ref="N12:N19"/>
    <mergeCell ref="N20:N29"/>
    <mergeCell ref="N30:N33"/>
    <mergeCell ref="N34:N37"/>
    <mergeCell ref="N42:N51"/>
    <mergeCell ref="B48:B51"/>
    <mergeCell ref="B38:C38"/>
    <mergeCell ref="A40:C40"/>
    <mergeCell ref="A41:C41"/>
    <mergeCell ref="B30:B33"/>
    <mergeCell ref="B34:B37"/>
    <mergeCell ref="A39:C39"/>
  </mergeCells>
  <phoneticPr fontId="2"/>
  <printOptions horizontalCentered="1"/>
  <pageMargins left="0.6692913385826772" right="0.55118110236220474" top="0.78740157480314965" bottom="3.937007874015748E-2" header="0.35433070866141736" footer="0"/>
  <pageSetup paperSize="9" scale="67" orientation="portrait" cellComments="asDisplayed" r:id="rId1"/>
  <headerFooter alignWithMargins="0">
    <oddHeader xml:space="preserve">&amp;R2019/04/01現在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Zeros="0" view="pageBreakPreview" zoomScale="110" zoomScaleNormal="70" zoomScaleSheetLayoutView="110" workbookViewId="0">
      <pane xSplit="4" ySplit="4" topLeftCell="E44" activePane="bottomRight" state="frozen"/>
      <selection pane="topRight" activeCell="E1" sqref="E1"/>
      <selection pane="bottomLeft" activeCell="A5" sqref="A5"/>
      <selection pane="bottomRight" activeCell="C10" sqref="C10"/>
    </sheetView>
  </sheetViews>
  <sheetFormatPr defaultRowHeight="17.25" x14ac:dyDescent="0.2"/>
  <cols>
    <col min="1" max="1" width="5" style="39" bestFit="1" customWidth="1"/>
    <col min="2" max="2" width="5.375" style="39" customWidth="1"/>
    <col min="3" max="3" width="38.125" style="39" customWidth="1"/>
    <col min="4" max="4" width="24.125" style="44" hidden="1" customWidth="1"/>
    <col min="5" max="12" width="7.875" style="39" customWidth="1"/>
    <col min="13" max="13" width="7.875" style="45" customWidth="1"/>
    <col min="14" max="14" width="7.875" style="46" customWidth="1"/>
    <col min="15" max="16384" width="9" style="39"/>
  </cols>
  <sheetData>
    <row r="1" spans="1:14" s="50" customFormat="1" ht="18" customHeight="1" x14ac:dyDescent="0.15">
      <c r="A1" s="48" t="s">
        <v>0</v>
      </c>
      <c r="B1" s="49"/>
      <c r="F1" s="49"/>
      <c r="L1" s="49" t="s">
        <v>75</v>
      </c>
    </row>
    <row r="2" spans="1:14" s="50" customFormat="1" ht="18" customHeight="1" x14ac:dyDescent="0.15">
      <c r="A2" s="48"/>
      <c r="B2" s="49"/>
      <c r="F2" s="49"/>
      <c r="L2" s="49" t="s">
        <v>2</v>
      </c>
    </row>
    <row r="4" spans="1:14" s="35" customFormat="1" ht="70.5" x14ac:dyDescent="0.2">
      <c r="A4" s="28" t="s">
        <v>3</v>
      </c>
      <c r="B4" s="102"/>
      <c r="C4" s="103"/>
      <c r="D4" s="29" t="s">
        <v>4</v>
      </c>
      <c r="E4" s="30" t="s">
        <v>5</v>
      </c>
      <c r="F4" s="31" t="s">
        <v>6</v>
      </c>
      <c r="G4" s="32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0" t="s">
        <v>13</v>
      </c>
      <c r="N4" s="32" t="s">
        <v>14</v>
      </c>
    </row>
    <row r="5" spans="1:14" ht="22.5" customHeight="1" x14ac:dyDescent="0.2">
      <c r="A5" s="132" t="s">
        <v>76</v>
      </c>
      <c r="B5" s="127" t="s">
        <v>77</v>
      </c>
      <c r="C5" s="36" t="s">
        <v>78</v>
      </c>
      <c r="D5" s="37" t="s">
        <v>79</v>
      </c>
      <c r="E5" s="38">
        <v>1</v>
      </c>
      <c r="F5" s="38">
        <v>2</v>
      </c>
      <c r="G5" s="38">
        <v>1</v>
      </c>
      <c r="H5" s="38">
        <v>1</v>
      </c>
      <c r="I5" s="38"/>
      <c r="J5" s="38">
        <v>2</v>
      </c>
      <c r="K5" s="38">
        <v>1</v>
      </c>
      <c r="L5" s="38"/>
      <c r="M5" s="38">
        <f>SUM(F5:L5)</f>
        <v>7</v>
      </c>
      <c r="N5" s="131">
        <f>SUM(M5:M11,E5)</f>
        <v>54</v>
      </c>
    </row>
    <row r="6" spans="1:14" ht="22.5" customHeight="1" x14ac:dyDescent="0.2">
      <c r="A6" s="126"/>
      <c r="B6" s="127"/>
      <c r="C6" s="36" t="s">
        <v>80</v>
      </c>
      <c r="D6" s="40" t="s">
        <v>81</v>
      </c>
      <c r="E6" s="38"/>
      <c r="F6" s="38">
        <v>1</v>
      </c>
      <c r="G6" s="38">
        <v>2</v>
      </c>
      <c r="H6" s="38">
        <v>3</v>
      </c>
      <c r="I6" s="38"/>
      <c r="J6" s="38">
        <v>3</v>
      </c>
      <c r="K6" s="38">
        <v>3</v>
      </c>
      <c r="L6" s="38"/>
      <c r="M6" s="38">
        <f t="shared" ref="M6:M36" si="0">SUM(F6:L6)</f>
        <v>12</v>
      </c>
      <c r="N6" s="131"/>
    </row>
    <row r="7" spans="1:14" ht="23.25" customHeight="1" x14ac:dyDescent="0.2">
      <c r="A7" s="126"/>
      <c r="B7" s="127"/>
      <c r="C7" s="36" t="s">
        <v>82</v>
      </c>
      <c r="D7" s="40" t="s">
        <v>83</v>
      </c>
      <c r="E7" s="38"/>
      <c r="F7" s="38">
        <v>1</v>
      </c>
      <c r="G7" s="38">
        <v>2</v>
      </c>
      <c r="H7" s="38"/>
      <c r="I7" s="38">
        <v>1</v>
      </c>
      <c r="J7" s="38">
        <v>2</v>
      </c>
      <c r="K7" s="38">
        <v>2</v>
      </c>
      <c r="L7" s="38"/>
      <c r="M7" s="38">
        <f t="shared" si="0"/>
        <v>8</v>
      </c>
      <c r="N7" s="131"/>
    </row>
    <row r="8" spans="1:14" ht="22.5" customHeight="1" x14ac:dyDescent="0.2">
      <c r="A8" s="126"/>
      <c r="B8" s="127"/>
      <c r="C8" s="36" t="s">
        <v>84</v>
      </c>
      <c r="D8" s="37" t="s">
        <v>85</v>
      </c>
      <c r="E8" s="38"/>
      <c r="F8" s="38">
        <v>1</v>
      </c>
      <c r="G8" s="38">
        <v>1</v>
      </c>
      <c r="H8" s="38">
        <v>2</v>
      </c>
      <c r="I8" s="38"/>
      <c r="J8" s="38">
        <v>2</v>
      </c>
      <c r="K8" s="38">
        <v>1</v>
      </c>
      <c r="L8" s="38"/>
      <c r="M8" s="38">
        <f t="shared" si="0"/>
        <v>7</v>
      </c>
      <c r="N8" s="131"/>
    </row>
    <row r="9" spans="1:14" ht="22.5" customHeight="1" x14ac:dyDescent="0.2">
      <c r="A9" s="126"/>
      <c r="B9" s="127"/>
      <c r="C9" s="37" t="s">
        <v>86</v>
      </c>
      <c r="D9" s="37" t="s">
        <v>87</v>
      </c>
      <c r="E9" s="38"/>
      <c r="F9" s="38">
        <v>1</v>
      </c>
      <c r="G9" s="38">
        <v>2</v>
      </c>
      <c r="H9" s="38"/>
      <c r="I9" s="38">
        <v>1</v>
      </c>
      <c r="J9" s="38">
        <v>1</v>
      </c>
      <c r="K9" s="38">
        <v>2</v>
      </c>
      <c r="L9" s="38"/>
      <c r="M9" s="38">
        <f t="shared" si="0"/>
        <v>7</v>
      </c>
      <c r="N9" s="131"/>
    </row>
    <row r="10" spans="1:14" ht="22.5" customHeight="1" x14ac:dyDescent="0.2">
      <c r="A10" s="126"/>
      <c r="B10" s="127"/>
      <c r="C10" s="37" t="s">
        <v>88</v>
      </c>
      <c r="D10" s="37" t="s">
        <v>87</v>
      </c>
      <c r="E10" s="38"/>
      <c r="F10" s="38">
        <v>1</v>
      </c>
      <c r="G10" s="38">
        <v>1</v>
      </c>
      <c r="H10" s="38"/>
      <c r="I10" s="38">
        <v>1</v>
      </c>
      <c r="J10" s="38"/>
      <c r="K10" s="38">
        <v>1</v>
      </c>
      <c r="L10" s="38"/>
      <c r="M10" s="38">
        <f t="shared" si="0"/>
        <v>4</v>
      </c>
      <c r="N10" s="131"/>
    </row>
    <row r="11" spans="1:14" ht="22.5" customHeight="1" x14ac:dyDescent="0.2">
      <c r="A11" s="126"/>
      <c r="B11" s="127"/>
      <c r="C11" s="36" t="s">
        <v>89</v>
      </c>
      <c r="D11" s="37" t="s">
        <v>90</v>
      </c>
      <c r="E11" s="38"/>
      <c r="F11" s="38">
        <v>1</v>
      </c>
      <c r="G11" s="38">
        <v>1</v>
      </c>
      <c r="H11" s="38">
        <v>3</v>
      </c>
      <c r="I11" s="38">
        <v>1</v>
      </c>
      <c r="J11" s="38">
        <v>2</v>
      </c>
      <c r="K11" s="38"/>
      <c r="L11" s="38"/>
      <c r="M11" s="38">
        <f t="shared" si="0"/>
        <v>8</v>
      </c>
      <c r="N11" s="131"/>
    </row>
    <row r="12" spans="1:14" ht="23.25" customHeight="1" x14ac:dyDescent="0.2">
      <c r="A12" s="126"/>
      <c r="B12" s="127" t="s">
        <v>91</v>
      </c>
      <c r="C12" s="36" t="s">
        <v>92</v>
      </c>
      <c r="D12" s="40"/>
      <c r="E12" s="38">
        <v>1</v>
      </c>
      <c r="F12" s="38">
        <v>1</v>
      </c>
      <c r="G12" s="38">
        <v>2</v>
      </c>
      <c r="H12" s="38"/>
      <c r="I12" s="38">
        <v>1</v>
      </c>
      <c r="J12" s="38">
        <v>2</v>
      </c>
      <c r="K12" s="38"/>
      <c r="L12" s="38"/>
      <c r="M12" s="38">
        <f t="shared" si="0"/>
        <v>6</v>
      </c>
      <c r="N12" s="128">
        <f>SUM(M12:M18,E12)</f>
        <v>62</v>
      </c>
    </row>
    <row r="13" spans="1:14" ht="23.25" customHeight="1" x14ac:dyDescent="0.2">
      <c r="A13" s="126"/>
      <c r="B13" s="127"/>
      <c r="C13" s="36" t="s">
        <v>93</v>
      </c>
      <c r="D13" s="37" t="s">
        <v>94</v>
      </c>
      <c r="E13" s="38"/>
      <c r="F13" s="38">
        <v>1</v>
      </c>
      <c r="G13" s="38">
        <v>1</v>
      </c>
      <c r="H13" s="38">
        <v>1</v>
      </c>
      <c r="I13" s="38"/>
      <c r="J13" s="38">
        <v>1</v>
      </c>
      <c r="K13" s="38">
        <v>1</v>
      </c>
      <c r="L13" s="38"/>
      <c r="M13" s="38">
        <f t="shared" si="0"/>
        <v>5</v>
      </c>
      <c r="N13" s="129"/>
    </row>
    <row r="14" spans="1:14" ht="23.25" customHeight="1" x14ac:dyDescent="0.2">
      <c r="A14" s="126"/>
      <c r="B14" s="127"/>
      <c r="C14" s="36" t="s">
        <v>95</v>
      </c>
      <c r="D14" s="37"/>
      <c r="E14" s="38"/>
      <c r="F14" s="38">
        <v>1</v>
      </c>
      <c r="G14" s="38">
        <v>1</v>
      </c>
      <c r="H14" s="38"/>
      <c r="I14" s="38"/>
      <c r="J14" s="38">
        <v>1</v>
      </c>
      <c r="K14" s="38">
        <v>1</v>
      </c>
      <c r="L14" s="38"/>
      <c r="M14" s="38">
        <f t="shared" si="0"/>
        <v>4</v>
      </c>
      <c r="N14" s="129"/>
    </row>
    <row r="15" spans="1:14" ht="23.25" customHeight="1" x14ac:dyDescent="0.2">
      <c r="A15" s="126"/>
      <c r="B15" s="127"/>
      <c r="C15" s="41" t="s">
        <v>96</v>
      </c>
      <c r="D15" s="41" t="s">
        <v>97</v>
      </c>
      <c r="E15" s="38"/>
      <c r="F15" s="38">
        <v>2</v>
      </c>
      <c r="G15" s="38">
        <v>1</v>
      </c>
      <c r="H15" s="38">
        <v>4</v>
      </c>
      <c r="I15" s="38"/>
      <c r="J15" s="38"/>
      <c r="K15" s="38">
        <v>1</v>
      </c>
      <c r="L15" s="38"/>
      <c r="M15" s="38">
        <f t="shared" si="0"/>
        <v>8</v>
      </c>
      <c r="N15" s="129"/>
    </row>
    <row r="16" spans="1:14" ht="23.25" customHeight="1" x14ac:dyDescent="0.2">
      <c r="A16" s="126"/>
      <c r="B16" s="127"/>
      <c r="C16" s="36" t="s">
        <v>98</v>
      </c>
      <c r="D16" s="37"/>
      <c r="E16" s="38"/>
      <c r="F16" s="38">
        <v>1</v>
      </c>
      <c r="G16" s="38">
        <v>2</v>
      </c>
      <c r="H16" s="38">
        <v>2</v>
      </c>
      <c r="I16" s="38"/>
      <c r="J16" s="38">
        <v>1</v>
      </c>
      <c r="K16" s="38">
        <v>3</v>
      </c>
      <c r="L16" s="38"/>
      <c r="M16" s="38">
        <f t="shared" si="0"/>
        <v>9</v>
      </c>
      <c r="N16" s="129"/>
    </row>
    <row r="17" spans="1:14" ht="23.25" customHeight="1" x14ac:dyDescent="0.2">
      <c r="A17" s="126"/>
      <c r="B17" s="127"/>
      <c r="C17" s="37" t="s">
        <v>99</v>
      </c>
      <c r="D17" s="37"/>
      <c r="E17" s="38"/>
      <c r="F17" s="38">
        <v>1</v>
      </c>
      <c r="G17" s="38">
        <v>1</v>
      </c>
      <c r="H17" s="38">
        <v>3</v>
      </c>
      <c r="I17" s="38"/>
      <c r="J17" s="38">
        <v>3</v>
      </c>
      <c r="K17" s="38">
        <v>8</v>
      </c>
      <c r="L17" s="38"/>
      <c r="M17" s="38">
        <f t="shared" si="0"/>
        <v>16</v>
      </c>
      <c r="N17" s="129"/>
    </row>
    <row r="18" spans="1:14" ht="23.25" customHeight="1" x14ac:dyDescent="0.2">
      <c r="A18" s="126"/>
      <c r="B18" s="127"/>
      <c r="C18" s="37" t="s">
        <v>100</v>
      </c>
      <c r="D18" s="37"/>
      <c r="E18" s="38"/>
      <c r="F18" s="38">
        <v>1</v>
      </c>
      <c r="G18" s="38">
        <v>2</v>
      </c>
      <c r="H18" s="38">
        <v>5</v>
      </c>
      <c r="I18" s="38"/>
      <c r="J18" s="38">
        <v>1</v>
      </c>
      <c r="K18" s="38">
        <v>4</v>
      </c>
      <c r="L18" s="38"/>
      <c r="M18" s="38">
        <f t="shared" si="0"/>
        <v>13</v>
      </c>
      <c r="N18" s="130"/>
    </row>
    <row r="19" spans="1:14" ht="23.25" customHeight="1" x14ac:dyDescent="0.2">
      <c r="A19" s="126"/>
      <c r="B19" s="127" t="s">
        <v>101</v>
      </c>
      <c r="C19" s="36" t="s">
        <v>102</v>
      </c>
      <c r="D19" s="37"/>
      <c r="E19" s="38">
        <v>1</v>
      </c>
      <c r="F19" s="38">
        <v>2</v>
      </c>
      <c r="G19" s="38">
        <v>2</v>
      </c>
      <c r="H19" s="38">
        <v>2</v>
      </c>
      <c r="I19" s="38">
        <v>1</v>
      </c>
      <c r="J19" s="38"/>
      <c r="K19" s="38">
        <v>6</v>
      </c>
      <c r="L19" s="38"/>
      <c r="M19" s="38">
        <f t="shared" si="0"/>
        <v>13</v>
      </c>
      <c r="N19" s="131">
        <f>SUM(M19:M27,E19)</f>
        <v>135</v>
      </c>
    </row>
    <row r="20" spans="1:14" ht="23.25" customHeight="1" x14ac:dyDescent="0.2">
      <c r="A20" s="126"/>
      <c r="B20" s="127"/>
      <c r="C20" s="36" t="s">
        <v>103</v>
      </c>
      <c r="D20" s="37"/>
      <c r="E20" s="38"/>
      <c r="F20" s="38">
        <v>2</v>
      </c>
      <c r="G20" s="38">
        <v>2</v>
      </c>
      <c r="H20" s="38">
        <v>1</v>
      </c>
      <c r="I20" s="38">
        <v>2</v>
      </c>
      <c r="J20" s="38">
        <v>2</v>
      </c>
      <c r="K20" s="38">
        <v>7</v>
      </c>
      <c r="L20" s="38"/>
      <c r="M20" s="38">
        <f t="shared" si="0"/>
        <v>16</v>
      </c>
      <c r="N20" s="131"/>
    </row>
    <row r="21" spans="1:14" ht="23.25" customHeight="1" x14ac:dyDescent="0.2">
      <c r="A21" s="126"/>
      <c r="B21" s="127"/>
      <c r="C21" s="37" t="s">
        <v>104</v>
      </c>
      <c r="D21" s="37" t="s">
        <v>105</v>
      </c>
      <c r="E21" s="38"/>
      <c r="F21" s="38">
        <v>1</v>
      </c>
      <c r="G21" s="38">
        <v>1</v>
      </c>
      <c r="H21" s="38">
        <v>2</v>
      </c>
      <c r="I21" s="38"/>
      <c r="J21" s="38">
        <v>1</v>
      </c>
      <c r="K21" s="38">
        <v>2</v>
      </c>
      <c r="L21" s="38"/>
      <c r="M21" s="38">
        <f t="shared" si="0"/>
        <v>7</v>
      </c>
      <c r="N21" s="131"/>
    </row>
    <row r="22" spans="1:14" ht="23.25" customHeight="1" x14ac:dyDescent="0.2">
      <c r="A22" s="126"/>
      <c r="B22" s="127"/>
      <c r="C22" s="37" t="s">
        <v>106</v>
      </c>
      <c r="D22" s="37" t="s">
        <v>106</v>
      </c>
      <c r="E22" s="38"/>
      <c r="F22" s="38"/>
      <c r="G22" s="38">
        <v>1</v>
      </c>
      <c r="H22" s="38"/>
      <c r="I22" s="38"/>
      <c r="J22" s="38"/>
      <c r="K22" s="38"/>
      <c r="L22" s="38"/>
      <c r="M22" s="38">
        <f t="shared" si="0"/>
        <v>1</v>
      </c>
      <c r="N22" s="131"/>
    </row>
    <row r="23" spans="1:14" ht="23.25" customHeight="1" x14ac:dyDescent="0.2">
      <c r="A23" s="126"/>
      <c r="B23" s="127"/>
      <c r="C23" s="47" t="s">
        <v>107</v>
      </c>
      <c r="D23" s="37" t="s">
        <v>108</v>
      </c>
      <c r="E23" s="38"/>
      <c r="F23" s="38">
        <v>1</v>
      </c>
      <c r="G23" s="38">
        <v>2</v>
      </c>
      <c r="H23" s="38"/>
      <c r="I23" s="38"/>
      <c r="J23" s="38"/>
      <c r="K23" s="38">
        <v>5</v>
      </c>
      <c r="L23" s="38"/>
      <c r="M23" s="38">
        <f t="shared" si="0"/>
        <v>8</v>
      </c>
      <c r="N23" s="131"/>
    </row>
    <row r="24" spans="1:14" ht="23.25" customHeight="1" x14ac:dyDescent="0.2">
      <c r="A24" s="126"/>
      <c r="B24" s="127"/>
      <c r="C24" s="37" t="s">
        <v>109</v>
      </c>
      <c r="D24" s="37" t="s">
        <v>109</v>
      </c>
      <c r="E24" s="38"/>
      <c r="F24" s="38"/>
      <c r="G24" s="38">
        <v>1</v>
      </c>
      <c r="H24" s="38">
        <v>3</v>
      </c>
      <c r="I24" s="38">
        <v>4</v>
      </c>
      <c r="J24" s="38">
        <v>8</v>
      </c>
      <c r="K24" s="38">
        <v>12</v>
      </c>
      <c r="L24" s="38"/>
      <c r="M24" s="38">
        <f t="shared" si="0"/>
        <v>28</v>
      </c>
      <c r="N24" s="131"/>
    </row>
    <row r="25" spans="1:14" ht="23.25" customHeight="1" x14ac:dyDescent="0.2">
      <c r="A25" s="126"/>
      <c r="B25" s="127"/>
      <c r="C25" s="37" t="s">
        <v>110</v>
      </c>
      <c r="D25" s="37" t="s">
        <v>110</v>
      </c>
      <c r="E25" s="38"/>
      <c r="F25" s="38"/>
      <c r="G25" s="38">
        <v>3</v>
      </c>
      <c r="H25" s="38">
        <v>4</v>
      </c>
      <c r="I25" s="38">
        <v>2</v>
      </c>
      <c r="J25" s="38">
        <v>5</v>
      </c>
      <c r="K25" s="38">
        <v>22</v>
      </c>
      <c r="L25" s="38"/>
      <c r="M25" s="38">
        <f t="shared" si="0"/>
        <v>36</v>
      </c>
      <c r="N25" s="131"/>
    </row>
    <row r="26" spans="1:14" ht="23.25" customHeight="1" x14ac:dyDescent="0.2">
      <c r="A26" s="126"/>
      <c r="B26" s="127"/>
      <c r="C26" s="36" t="s">
        <v>111</v>
      </c>
      <c r="D26" s="37"/>
      <c r="E26" s="38"/>
      <c r="F26" s="38">
        <v>2</v>
      </c>
      <c r="G26" s="38">
        <v>3</v>
      </c>
      <c r="H26" s="38">
        <v>5</v>
      </c>
      <c r="I26" s="38">
        <v>1</v>
      </c>
      <c r="J26" s="38">
        <v>3</v>
      </c>
      <c r="K26" s="38">
        <v>3</v>
      </c>
      <c r="L26" s="38"/>
      <c r="M26" s="38">
        <f t="shared" si="0"/>
        <v>17</v>
      </c>
      <c r="N26" s="131"/>
    </row>
    <row r="27" spans="1:14" ht="23.25" customHeight="1" x14ac:dyDescent="0.2">
      <c r="A27" s="126"/>
      <c r="B27" s="127"/>
      <c r="C27" s="37" t="s">
        <v>112</v>
      </c>
      <c r="D27" s="37" t="s">
        <v>113</v>
      </c>
      <c r="E27" s="38"/>
      <c r="F27" s="38">
        <v>1</v>
      </c>
      <c r="G27" s="38">
        <v>1</v>
      </c>
      <c r="H27" s="38">
        <v>1</v>
      </c>
      <c r="I27" s="38">
        <v>1</v>
      </c>
      <c r="J27" s="38">
        <v>1</v>
      </c>
      <c r="K27" s="38">
        <v>3</v>
      </c>
      <c r="L27" s="38"/>
      <c r="M27" s="38">
        <f t="shared" si="0"/>
        <v>8</v>
      </c>
      <c r="N27" s="131"/>
    </row>
    <row r="28" spans="1:14" ht="23.25" customHeight="1" x14ac:dyDescent="0.2">
      <c r="A28" s="126"/>
      <c r="B28" s="133" t="s">
        <v>114</v>
      </c>
      <c r="C28" s="37" t="s">
        <v>115</v>
      </c>
      <c r="D28" s="40" t="s">
        <v>116</v>
      </c>
      <c r="E28" s="38">
        <v>1</v>
      </c>
      <c r="F28" s="38">
        <v>1</v>
      </c>
      <c r="G28" s="38">
        <v>1</v>
      </c>
      <c r="H28" s="38">
        <v>1</v>
      </c>
      <c r="I28" s="38"/>
      <c r="J28" s="38">
        <v>1</v>
      </c>
      <c r="K28" s="38">
        <v>4</v>
      </c>
      <c r="L28" s="38"/>
      <c r="M28" s="38">
        <f t="shared" si="0"/>
        <v>8</v>
      </c>
      <c r="N28" s="131">
        <f>SUM(M28:M31,E28)</f>
        <v>29</v>
      </c>
    </row>
    <row r="29" spans="1:14" ht="23.25" customHeight="1" x14ac:dyDescent="0.2">
      <c r="A29" s="126"/>
      <c r="B29" s="127"/>
      <c r="C29" s="37" t="s">
        <v>117</v>
      </c>
      <c r="D29" s="37"/>
      <c r="E29" s="38"/>
      <c r="F29" s="38">
        <v>1</v>
      </c>
      <c r="G29" s="38">
        <v>2</v>
      </c>
      <c r="H29" s="38">
        <v>1</v>
      </c>
      <c r="I29" s="38">
        <v>3</v>
      </c>
      <c r="J29" s="38">
        <v>2</v>
      </c>
      <c r="K29" s="38">
        <v>2</v>
      </c>
      <c r="L29" s="38"/>
      <c r="M29" s="38">
        <f t="shared" si="0"/>
        <v>11</v>
      </c>
      <c r="N29" s="131"/>
    </row>
    <row r="30" spans="1:14" ht="23.25" customHeight="1" x14ac:dyDescent="0.2">
      <c r="A30" s="126"/>
      <c r="B30" s="127"/>
      <c r="C30" s="37" t="s">
        <v>118</v>
      </c>
      <c r="D30" s="37" t="s">
        <v>118</v>
      </c>
      <c r="E30" s="38"/>
      <c r="F30" s="38"/>
      <c r="G30" s="38">
        <v>1</v>
      </c>
      <c r="H30" s="38"/>
      <c r="I30" s="38"/>
      <c r="J30" s="38"/>
      <c r="K30" s="38">
        <v>1</v>
      </c>
      <c r="L30" s="38"/>
      <c r="M30" s="38">
        <f t="shared" si="0"/>
        <v>2</v>
      </c>
      <c r="N30" s="131"/>
    </row>
    <row r="31" spans="1:14" ht="23.25" customHeight="1" x14ac:dyDescent="0.2">
      <c r="A31" s="126"/>
      <c r="B31" s="127"/>
      <c r="C31" s="37" t="s">
        <v>119</v>
      </c>
      <c r="D31" s="37" t="s">
        <v>120</v>
      </c>
      <c r="E31" s="38"/>
      <c r="F31" s="38">
        <v>1</v>
      </c>
      <c r="G31" s="38">
        <v>1</v>
      </c>
      <c r="H31" s="38">
        <v>1</v>
      </c>
      <c r="I31" s="38"/>
      <c r="J31" s="38">
        <v>1</v>
      </c>
      <c r="K31" s="38">
        <v>3</v>
      </c>
      <c r="L31" s="38"/>
      <c r="M31" s="38">
        <f t="shared" si="0"/>
        <v>7</v>
      </c>
      <c r="N31" s="131"/>
    </row>
    <row r="32" spans="1:14" ht="23.25" customHeight="1" x14ac:dyDescent="0.2">
      <c r="A32" s="126"/>
      <c r="B32" s="127" t="s">
        <v>121</v>
      </c>
      <c r="C32" s="36" t="s">
        <v>122</v>
      </c>
      <c r="D32" s="37"/>
      <c r="E32" s="38">
        <v>1</v>
      </c>
      <c r="F32" s="38">
        <v>1</v>
      </c>
      <c r="G32" s="38">
        <v>3</v>
      </c>
      <c r="H32" s="38">
        <v>1</v>
      </c>
      <c r="I32" s="38">
        <v>1</v>
      </c>
      <c r="J32" s="38">
        <v>7</v>
      </c>
      <c r="K32" s="38">
        <v>6</v>
      </c>
      <c r="L32" s="38">
        <v>1</v>
      </c>
      <c r="M32" s="38">
        <f t="shared" si="0"/>
        <v>20</v>
      </c>
      <c r="N32" s="128">
        <f>SUM(M32:M35,E32)</f>
        <v>50</v>
      </c>
    </row>
    <row r="33" spans="1:14" ht="23.25" customHeight="1" x14ac:dyDescent="0.2">
      <c r="A33" s="126"/>
      <c r="B33" s="127"/>
      <c r="C33" s="37" t="s">
        <v>123</v>
      </c>
      <c r="D33" s="37"/>
      <c r="E33" s="38"/>
      <c r="F33" s="38">
        <v>1</v>
      </c>
      <c r="G33" s="38">
        <v>1</v>
      </c>
      <c r="H33" s="38"/>
      <c r="I33" s="38"/>
      <c r="J33" s="38">
        <v>1</v>
      </c>
      <c r="K33" s="38">
        <v>1</v>
      </c>
      <c r="L33" s="38"/>
      <c r="M33" s="38">
        <f t="shared" si="0"/>
        <v>4</v>
      </c>
      <c r="N33" s="129"/>
    </row>
    <row r="34" spans="1:14" ht="23.25" customHeight="1" x14ac:dyDescent="0.2">
      <c r="A34" s="126"/>
      <c r="B34" s="127"/>
      <c r="C34" s="37" t="s">
        <v>124</v>
      </c>
      <c r="D34" s="37"/>
      <c r="E34" s="38"/>
      <c r="F34" s="38">
        <v>1</v>
      </c>
      <c r="G34" s="38">
        <v>2</v>
      </c>
      <c r="H34" s="38">
        <v>2</v>
      </c>
      <c r="I34" s="38"/>
      <c r="J34" s="38"/>
      <c r="K34" s="38">
        <v>3</v>
      </c>
      <c r="L34" s="38">
        <v>3</v>
      </c>
      <c r="M34" s="38">
        <f t="shared" si="0"/>
        <v>11</v>
      </c>
      <c r="N34" s="129"/>
    </row>
    <row r="35" spans="1:14" ht="23.25" customHeight="1" x14ac:dyDescent="0.2">
      <c r="A35" s="126"/>
      <c r="B35" s="127"/>
      <c r="C35" s="36" t="s">
        <v>125</v>
      </c>
      <c r="D35" s="37"/>
      <c r="E35" s="38"/>
      <c r="F35" s="38">
        <v>1</v>
      </c>
      <c r="G35" s="38">
        <v>3</v>
      </c>
      <c r="H35" s="38">
        <v>1</v>
      </c>
      <c r="I35" s="38">
        <v>2</v>
      </c>
      <c r="J35" s="38">
        <v>3</v>
      </c>
      <c r="K35" s="38">
        <v>4</v>
      </c>
      <c r="L35" s="38"/>
      <c r="M35" s="38">
        <f t="shared" si="0"/>
        <v>14</v>
      </c>
      <c r="N35" s="130"/>
    </row>
    <row r="36" spans="1:14" ht="22.5" customHeight="1" x14ac:dyDescent="0.2">
      <c r="A36" s="126"/>
      <c r="B36" s="38" t="s">
        <v>126</v>
      </c>
      <c r="C36" s="38"/>
      <c r="D36" s="37"/>
      <c r="E36" s="38">
        <v>1</v>
      </c>
      <c r="F36" s="38"/>
      <c r="G36" s="38">
        <v>1</v>
      </c>
      <c r="H36" s="38"/>
      <c r="I36" s="38"/>
      <c r="J36" s="38"/>
      <c r="K36" s="38">
        <v>1</v>
      </c>
      <c r="L36" s="38"/>
      <c r="M36" s="38">
        <f t="shared" si="0"/>
        <v>2</v>
      </c>
      <c r="N36" s="38">
        <f>E36+M36</f>
        <v>3</v>
      </c>
    </row>
    <row r="37" spans="1:14" ht="22.5" customHeight="1" x14ac:dyDescent="0.2">
      <c r="A37" s="131" t="s">
        <v>127</v>
      </c>
      <c r="B37" s="131"/>
      <c r="C37" s="131"/>
      <c r="D37" s="37"/>
      <c r="E37" s="38">
        <f>SUM(E5:E36)</f>
        <v>6</v>
      </c>
      <c r="F37" s="38">
        <f t="shared" ref="F37:M37" si="1">SUM(F5:F36)</f>
        <v>32</v>
      </c>
      <c r="G37" s="38">
        <f t="shared" si="1"/>
        <v>51</v>
      </c>
      <c r="H37" s="38">
        <f t="shared" si="1"/>
        <v>49</v>
      </c>
      <c r="I37" s="38">
        <f t="shared" si="1"/>
        <v>22</v>
      </c>
      <c r="J37" s="38">
        <f t="shared" si="1"/>
        <v>56</v>
      </c>
      <c r="K37" s="38">
        <f t="shared" si="1"/>
        <v>113</v>
      </c>
      <c r="L37" s="38">
        <f t="shared" si="1"/>
        <v>4</v>
      </c>
      <c r="M37" s="38">
        <f t="shared" si="1"/>
        <v>327</v>
      </c>
      <c r="N37" s="38">
        <f>SUM(N5:N36)</f>
        <v>333</v>
      </c>
    </row>
    <row r="38" spans="1:14" ht="23.25" customHeight="1" x14ac:dyDescent="0.2">
      <c r="A38" s="38" t="s">
        <v>128</v>
      </c>
      <c r="B38" s="38"/>
      <c r="C38" s="38"/>
      <c r="D38" s="37" t="s">
        <v>129</v>
      </c>
      <c r="E38" s="38">
        <v>1</v>
      </c>
      <c r="F38" s="38">
        <v>1</v>
      </c>
      <c r="G38" s="38">
        <v>1</v>
      </c>
      <c r="H38" s="38">
        <v>2</v>
      </c>
      <c r="I38" s="38"/>
      <c r="J38" s="38"/>
      <c r="K38" s="38"/>
      <c r="L38" s="38"/>
      <c r="M38" s="38">
        <f t="shared" ref="M38:M43" si="2">SUM(F38:L38)</f>
        <v>4</v>
      </c>
      <c r="N38" s="38">
        <f>E38+M38</f>
        <v>5</v>
      </c>
    </row>
    <row r="39" spans="1:14" ht="23.25" customHeight="1" x14ac:dyDescent="0.2">
      <c r="A39" s="38" t="s">
        <v>130</v>
      </c>
      <c r="B39" s="38"/>
      <c r="C39" s="38"/>
      <c r="D39" s="37" t="s">
        <v>131</v>
      </c>
      <c r="E39" s="38"/>
      <c r="F39" s="38">
        <v>1</v>
      </c>
      <c r="G39" s="38">
        <v>1</v>
      </c>
      <c r="H39" s="38">
        <v>1</v>
      </c>
      <c r="I39" s="38"/>
      <c r="J39" s="38"/>
      <c r="K39" s="38"/>
      <c r="L39" s="38"/>
      <c r="M39" s="38">
        <f t="shared" si="2"/>
        <v>3</v>
      </c>
      <c r="N39" s="38">
        <f>E39+M39</f>
        <v>3</v>
      </c>
    </row>
    <row r="40" spans="1:14" ht="23.25" customHeight="1" x14ac:dyDescent="0.2">
      <c r="A40" s="132" t="s">
        <v>132</v>
      </c>
      <c r="B40" s="107" t="s">
        <v>133</v>
      </c>
      <c r="C40" s="37" t="s">
        <v>134</v>
      </c>
      <c r="D40" s="37" t="s">
        <v>135</v>
      </c>
      <c r="E40" s="38">
        <v>1</v>
      </c>
      <c r="F40" s="38">
        <v>1</v>
      </c>
      <c r="G40" s="38">
        <v>2</v>
      </c>
      <c r="H40" s="38"/>
      <c r="I40" s="38"/>
      <c r="J40" s="38">
        <v>1</v>
      </c>
      <c r="K40" s="38">
        <v>2</v>
      </c>
      <c r="L40" s="38"/>
      <c r="M40" s="38">
        <f t="shared" si="2"/>
        <v>6</v>
      </c>
      <c r="N40" s="128">
        <f>SUM(M44,M48,E40)</f>
        <v>53</v>
      </c>
    </row>
    <row r="41" spans="1:14" ht="23.25" customHeight="1" x14ac:dyDescent="0.2">
      <c r="A41" s="126"/>
      <c r="B41" s="107"/>
      <c r="C41" s="37" t="s">
        <v>136</v>
      </c>
      <c r="D41" s="37" t="s">
        <v>137</v>
      </c>
      <c r="E41" s="38"/>
      <c r="F41" s="38">
        <v>1</v>
      </c>
      <c r="G41" s="38">
        <v>1</v>
      </c>
      <c r="H41" s="38">
        <v>2</v>
      </c>
      <c r="I41" s="38"/>
      <c r="J41" s="38"/>
      <c r="K41" s="38">
        <v>1</v>
      </c>
      <c r="L41" s="38"/>
      <c r="M41" s="38">
        <f t="shared" si="2"/>
        <v>5</v>
      </c>
      <c r="N41" s="129"/>
    </row>
    <row r="42" spans="1:14" ht="23.25" customHeight="1" x14ac:dyDescent="0.2">
      <c r="A42" s="126"/>
      <c r="B42" s="107"/>
      <c r="C42" s="37" t="s">
        <v>138</v>
      </c>
      <c r="D42" s="40"/>
      <c r="E42" s="38"/>
      <c r="F42" s="38">
        <v>1</v>
      </c>
      <c r="G42" s="38">
        <v>2</v>
      </c>
      <c r="H42" s="38">
        <v>1</v>
      </c>
      <c r="I42" s="38"/>
      <c r="J42" s="38">
        <v>2</v>
      </c>
      <c r="K42" s="38">
        <v>3</v>
      </c>
      <c r="L42" s="38"/>
      <c r="M42" s="38">
        <f t="shared" si="2"/>
        <v>9</v>
      </c>
      <c r="N42" s="129"/>
    </row>
    <row r="43" spans="1:14" ht="23.25" customHeight="1" x14ac:dyDescent="0.2">
      <c r="A43" s="126"/>
      <c r="B43" s="107"/>
      <c r="C43" s="37" t="s">
        <v>139</v>
      </c>
      <c r="D43" s="37"/>
      <c r="E43" s="38"/>
      <c r="F43" s="38">
        <v>1</v>
      </c>
      <c r="G43" s="38">
        <v>1</v>
      </c>
      <c r="H43" s="38">
        <v>1</v>
      </c>
      <c r="I43" s="38"/>
      <c r="J43" s="38">
        <v>2</v>
      </c>
      <c r="K43" s="38">
        <v>3</v>
      </c>
      <c r="L43" s="38"/>
      <c r="M43" s="38">
        <f t="shared" si="2"/>
        <v>8</v>
      </c>
      <c r="N43" s="129"/>
    </row>
    <row r="44" spans="1:14" ht="23.25" customHeight="1" x14ac:dyDescent="0.2">
      <c r="A44" s="126"/>
      <c r="B44" s="107"/>
      <c r="C44" s="37" t="s">
        <v>140</v>
      </c>
      <c r="D44" s="37"/>
      <c r="E44" s="38">
        <f>SUM(E40:E43)</f>
        <v>1</v>
      </c>
      <c r="F44" s="38">
        <f t="shared" ref="F44:M44" si="3">SUM(F40:F43)</f>
        <v>4</v>
      </c>
      <c r="G44" s="38">
        <f t="shared" si="3"/>
        <v>6</v>
      </c>
      <c r="H44" s="38">
        <f t="shared" si="3"/>
        <v>4</v>
      </c>
      <c r="I44" s="38">
        <f t="shared" si="3"/>
        <v>0</v>
      </c>
      <c r="J44" s="38">
        <f t="shared" si="3"/>
        <v>5</v>
      </c>
      <c r="K44" s="38">
        <f t="shared" si="3"/>
        <v>9</v>
      </c>
      <c r="L44" s="38">
        <f t="shared" si="3"/>
        <v>0</v>
      </c>
      <c r="M44" s="38">
        <f t="shared" si="3"/>
        <v>28</v>
      </c>
      <c r="N44" s="129"/>
    </row>
    <row r="45" spans="1:14" ht="23.25" customHeight="1" x14ac:dyDescent="0.2">
      <c r="A45" s="126"/>
      <c r="B45" s="107" t="s">
        <v>141</v>
      </c>
      <c r="C45" s="37" t="s">
        <v>142</v>
      </c>
      <c r="D45" s="37" t="s">
        <v>142</v>
      </c>
      <c r="E45" s="38"/>
      <c r="F45" s="38"/>
      <c r="G45" s="38">
        <v>4</v>
      </c>
      <c r="H45" s="38"/>
      <c r="I45" s="38">
        <v>2</v>
      </c>
      <c r="J45" s="38">
        <v>3</v>
      </c>
      <c r="K45" s="38">
        <v>4</v>
      </c>
      <c r="L45" s="38"/>
      <c r="M45" s="38">
        <f>SUM(F45:L45)</f>
        <v>13</v>
      </c>
      <c r="N45" s="129"/>
    </row>
    <row r="46" spans="1:14" ht="23.25" customHeight="1" x14ac:dyDescent="0.2">
      <c r="A46" s="126"/>
      <c r="B46" s="107"/>
      <c r="C46" s="37" t="s">
        <v>143</v>
      </c>
      <c r="D46" s="37" t="s">
        <v>143</v>
      </c>
      <c r="E46" s="38"/>
      <c r="F46" s="38"/>
      <c r="G46" s="38"/>
      <c r="H46" s="38"/>
      <c r="I46" s="38"/>
      <c r="J46" s="38"/>
      <c r="K46" s="38"/>
      <c r="L46" s="38">
        <v>8</v>
      </c>
      <c r="M46" s="38">
        <f>SUM(F46:L46)</f>
        <v>8</v>
      </c>
      <c r="N46" s="129"/>
    </row>
    <row r="47" spans="1:14" ht="23.25" customHeight="1" x14ac:dyDescent="0.2">
      <c r="A47" s="126"/>
      <c r="B47" s="107"/>
      <c r="C47" s="37" t="s">
        <v>144</v>
      </c>
      <c r="D47" s="37"/>
      <c r="E47" s="38"/>
      <c r="F47" s="38">
        <v>1</v>
      </c>
      <c r="G47" s="38">
        <v>1</v>
      </c>
      <c r="H47" s="38"/>
      <c r="I47" s="38"/>
      <c r="J47" s="38">
        <v>1</v>
      </c>
      <c r="K47" s="38"/>
      <c r="L47" s="38"/>
      <c r="M47" s="38">
        <f>SUM(F47:L47)</f>
        <v>3</v>
      </c>
      <c r="N47" s="129"/>
    </row>
    <row r="48" spans="1:14" ht="23.25" customHeight="1" x14ac:dyDescent="0.2">
      <c r="A48" s="126"/>
      <c r="B48" s="107"/>
      <c r="C48" s="37" t="s">
        <v>145</v>
      </c>
      <c r="D48" s="37"/>
      <c r="E48" s="38">
        <f>SUM(E45:E47)</f>
        <v>0</v>
      </c>
      <c r="F48" s="38">
        <f t="shared" ref="F48:L48" si="4">SUM(F45:F47)</f>
        <v>1</v>
      </c>
      <c r="G48" s="38">
        <f t="shared" si="4"/>
        <v>5</v>
      </c>
      <c r="H48" s="38">
        <f t="shared" si="4"/>
        <v>0</v>
      </c>
      <c r="I48" s="38">
        <f t="shared" si="4"/>
        <v>2</v>
      </c>
      <c r="J48" s="38">
        <f t="shared" si="4"/>
        <v>4</v>
      </c>
      <c r="K48" s="38">
        <f t="shared" si="4"/>
        <v>4</v>
      </c>
      <c r="L48" s="38">
        <f t="shared" si="4"/>
        <v>8</v>
      </c>
      <c r="M48" s="38">
        <f>SUM(M45:M47)</f>
        <v>24</v>
      </c>
      <c r="N48" s="130"/>
    </row>
    <row r="49" spans="1:14" ht="23.25" customHeight="1" x14ac:dyDescent="0.2">
      <c r="A49" s="38" t="s">
        <v>146</v>
      </c>
      <c r="B49" s="38"/>
      <c r="C49" s="37"/>
      <c r="D49" s="37"/>
      <c r="E49" s="38"/>
      <c r="F49" s="38">
        <v>1</v>
      </c>
      <c r="G49" s="38"/>
      <c r="H49" s="38"/>
      <c r="I49" s="38"/>
      <c r="J49" s="38"/>
      <c r="K49" s="38"/>
      <c r="L49" s="38"/>
      <c r="M49" s="38">
        <f>SUM(F49:L49)</f>
        <v>1</v>
      </c>
      <c r="N49" s="38">
        <f>E49+M49</f>
        <v>1</v>
      </c>
    </row>
    <row r="50" spans="1:14" ht="23.25" customHeight="1" x14ac:dyDescent="0.2">
      <c r="A50" s="38" t="s">
        <v>147</v>
      </c>
      <c r="B50" s="42"/>
      <c r="C50" s="38"/>
      <c r="D50" s="37"/>
      <c r="E50" s="38">
        <v>1</v>
      </c>
      <c r="F50" s="38">
        <v>1</v>
      </c>
      <c r="G50" s="38"/>
      <c r="H50" s="38">
        <v>1</v>
      </c>
      <c r="I50" s="38"/>
      <c r="J50" s="38"/>
      <c r="K50" s="38"/>
      <c r="L50" s="38"/>
      <c r="M50" s="38">
        <f>SUM(F50:L50)</f>
        <v>2</v>
      </c>
      <c r="N50" s="38">
        <f>E50+M50</f>
        <v>3</v>
      </c>
    </row>
    <row r="51" spans="1:14" ht="23.25" customHeight="1" x14ac:dyDescent="0.2">
      <c r="A51" s="126" t="s">
        <v>148</v>
      </c>
      <c r="B51" s="126"/>
      <c r="C51" s="126"/>
      <c r="D51" s="43"/>
      <c r="E51" s="38">
        <f>E37+E38+E39+E44+E48+E49+E50</f>
        <v>9</v>
      </c>
      <c r="F51" s="38">
        <f t="shared" ref="F51:L51" si="5">F37+F38+F39+F44+F48+F49+F50</f>
        <v>41</v>
      </c>
      <c r="G51" s="38">
        <f t="shared" si="5"/>
        <v>64</v>
      </c>
      <c r="H51" s="38">
        <f t="shared" si="5"/>
        <v>57</v>
      </c>
      <c r="I51" s="38">
        <f t="shared" si="5"/>
        <v>24</v>
      </c>
      <c r="J51" s="38">
        <f t="shared" si="5"/>
        <v>65</v>
      </c>
      <c r="K51" s="38">
        <f t="shared" si="5"/>
        <v>126</v>
      </c>
      <c r="L51" s="38">
        <f t="shared" si="5"/>
        <v>12</v>
      </c>
      <c r="M51" s="38">
        <f>M37+M38+M39+M44+M48+M49+M50</f>
        <v>389</v>
      </c>
      <c r="N51" s="38">
        <f>N37+N38+N39+N40+N49+N50</f>
        <v>398</v>
      </c>
    </row>
  </sheetData>
  <mergeCells count="18">
    <mergeCell ref="B4:C4"/>
    <mergeCell ref="A5:A36"/>
    <mergeCell ref="B5:B11"/>
    <mergeCell ref="N5:N11"/>
    <mergeCell ref="B12:B18"/>
    <mergeCell ref="N12:N18"/>
    <mergeCell ref="B19:B27"/>
    <mergeCell ref="N19:N27"/>
    <mergeCell ref="B28:B31"/>
    <mergeCell ref="N28:N31"/>
    <mergeCell ref="A51:C51"/>
    <mergeCell ref="B32:B35"/>
    <mergeCell ref="N32:N35"/>
    <mergeCell ref="A37:C37"/>
    <mergeCell ref="A40:A48"/>
    <mergeCell ref="B40:B44"/>
    <mergeCell ref="N40:N48"/>
    <mergeCell ref="B45:B48"/>
  </mergeCells>
  <phoneticPr fontId="2"/>
  <printOptions horizontalCentered="1"/>
  <pageMargins left="0.6692913385826772" right="0.55118110236220474" top="0.78740157480314965" bottom="3.937007874015748E-2" header="0.35433070866141736" footer="0"/>
  <pageSetup paperSize="9" scale="67" orientation="portrait" cellComments="asDisplayed" r:id="rId1"/>
  <headerFooter alignWithMargins="0">
    <oddHeader xml:space="preserve">&amp;R2019/04/01現在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showZeros="0" view="pageBreakPreview" zoomScale="110" zoomScaleNormal="70" zoomScaleSheetLayoutView="110" workbookViewId="0">
      <pane xSplit="4" ySplit="4" topLeftCell="E39" activePane="bottomRight" state="frozen"/>
      <selection pane="topRight" activeCell="E1" sqref="E1"/>
      <selection pane="bottomLeft" activeCell="A5" sqref="A5"/>
      <selection pane="bottomRight" activeCell="F35" sqref="F35"/>
    </sheetView>
  </sheetViews>
  <sheetFormatPr defaultRowHeight="17.25" x14ac:dyDescent="0.2"/>
  <cols>
    <col min="1" max="1" width="5" style="39" bestFit="1" customWidth="1"/>
    <col min="2" max="2" width="5.375" style="39" customWidth="1"/>
    <col min="3" max="3" width="38.125" style="39" customWidth="1"/>
    <col min="4" max="4" width="24.125" style="44" hidden="1" customWidth="1"/>
    <col min="5" max="12" width="7.875" style="39" customWidth="1"/>
    <col min="13" max="13" width="7.875" style="45" customWidth="1"/>
    <col min="14" max="14" width="7.875" style="46" customWidth="1"/>
    <col min="15" max="16384" width="9" style="39"/>
  </cols>
  <sheetData>
    <row r="1" spans="1:14" s="50" customFormat="1" ht="18" customHeight="1" x14ac:dyDescent="0.15">
      <c r="A1" s="48" t="s">
        <v>0</v>
      </c>
      <c r="B1" s="49"/>
      <c r="F1" s="49"/>
      <c r="L1" s="49" t="s">
        <v>149</v>
      </c>
    </row>
    <row r="2" spans="1:14" s="50" customFormat="1" ht="18" customHeight="1" x14ac:dyDescent="0.15">
      <c r="A2" s="48"/>
      <c r="B2" s="49"/>
      <c r="F2" s="49"/>
      <c r="L2" s="49" t="s">
        <v>150</v>
      </c>
    </row>
    <row r="4" spans="1:14" s="35" customFormat="1" ht="70.5" x14ac:dyDescent="0.2">
      <c r="A4" s="28" t="s">
        <v>3</v>
      </c>
      <c r="B4" s="102"/>
      <c r="C4" s="103"/>
      <c r="D4" s="29" t="s">
        <v>4</v>
      </c>
      <c r="E4" s="30" t="s">
        <v>5</v>
      </c>
      <c r="F4" s="31" t="s">
        <v>6</v>
      </c>
      <c r="G4" s="32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0" t="s">
        <v>13</v>
      </c>
      <c r="N4" s="32" t="s">
        <v>14</v>
      </c>
    </row>
    <row r="5" spans="1:14" ht="22.5" customHeight="1" x14ac:dyDescent="0.2">
      <c r="A5" s="132" t="s">
        <v>76</v>
      </c>
      <c r="B5" s="127" t="s">
        <v>77</v>
      </c>
      <c r="C5" s="36" t="s">
        <v>151</v>
      </c>
      <c r="D5" s="37" t="s">
        <v>79</v>
      </c>
      <c r="E5" s="38">
        <v>1</v>
      </c>
      <c r="F5" s="38">
        <v>1</v>
      </c>
      <c r="G5" s="38">
        <v>3</v>
      </c>
      <c r="H5" s="38">
        <v>5</v>
      </c>
      <c r="I5" s="38"/>
      <c r="J5" s="38">
        <v>5</v>
      </c>
      <c r="K5" s="38">
        <v>6</v>
      </c>
      <c r="L5" s="38"/>
      <c r="M5" s="38">
        <f>SUM(F5:L5)</f>
        <v>20</v>
      </c>
      <c r="N5" s="131">
        <f>SUM(M5:M11,E5)</f>
        <v>58</v>
      </c>
    </row>
    <row r="6" spans="1:14" ht="22.5" customHeight="1" x14ac:dyDescent="0.2">
      <c r="A6" s="126"/>
      <c r="B6" s="127"/>
      <c r="C6" s="36" t="s">
        <v>152</v>
      </c>
      <c r="D6" s="40" t="s">
        <v>81</v>
      </c>
      <c r="E6" s="38"/>
      <c r="F6" s="38">
        <v>1</v>
      </c>
      <c r="G6" s="38">
        <v>1</v>
      </c>
      <c r="H6" s="38">
        <v>1</v>
      </c>
      <c r="I6" s="38"/>
      <c r="J6" s="38"/>
      <c r="K6" s="38">
        <v>1</v>
      </c>
      <c r="L6" s="38"/>
      <c r="M6" s="38">
        <f t="shared" ref="M6:M34" si="0">SUM(F6:L6)</f>
        <v>4</v>
      </c>
      <c r="N6" s="131"/>
    </row>
    <row r="7" spans="1:14" ht="23.25" customHeight="1" x14ac:dyDescent="0.2">
      <c r="A7" s="126"/>
      <c r="B7" s="127"/>
      <c r="C7" s="36" t="s">
        <v>82</v>
      </c>
      <c r="D7" s="40" t="s">
        <v>83</v>
      </c>
      <c r="E7" s="38"/>
      <c r="F7" s="38">
        <v>1</v>
      </c>
      <c r="G7" s="38">
        <v>2</v>
      </c>
      <c r="H7" s="38"/>
      <c r="I7" s="38"/>
      <c r="J7" s="38">
        <v>3</v>
      </c>
      <c r="K7" s="38">
        <v>2</v>
      </c>
      <c r="L7" s="38"/>
      <c r="M7" s="38">
        <f t="shared" si="0"/>
        <v>8</v>
      </c>
      <c r="N7" s="131"/>
    </row>
    <row r="8" spans="1:14" ht="22.5" customHeight="1" x14ac:dyDescent="0.2">
      <c r="A8" s="126"/>
      <c r="B8" s="127"/>
      <c r="C8" s="36" t="s">
        <v>84</v>
      </c>
      <c r="D8" s="37" t="s">
        <v>85</v>
      </c>
      <c r="E8" s="38"/>
      <c r="F8" s="38">
        <v>1</v>
      </c>
      <c r="G8" s="38">
        <v>1</v>
      </c>
      <c r="H8" s="38">
        <v>1</v>
      </c>
      <c r="I8" s="38"/>
      <c r="J8" s="38">
        <v>1</v>
      </c>
      <c r="K8" s="38">
        <v>3</v>
      </c>
      <c r="L8" s="38"/>
      <c r="M8" s="38">
        <f t="shared" si="0"/>
        <v>7</v>
      </c>
      <c r="N8" s="131"/>
    </row>
    <row r="9" spans="1:14" ht="22.5" customHeight="1" x14ac:dyDescent="0.2">
      <c r="A9" s="126"/>
      <c r="B9" s="127"/>
      <c r="C9" s="37" t="s">
        <v>86</v>
      </c>
      <c r="D9" s="37" t="s">
        <v>87</v>
      </c>
      <c r="E9" s="38"/>
      <c r="F9" s="38">
        <v>1</v>
      </c>
      <c r="G9" s="38">
        <v>2</v>
      </c>
      <c r="H9" s="38">
        <v>1</v>
      </c>
      <c r="I9" s="38"/>
      <c r="J9" s="38">
        <v>1</v>
      </c>
      <c r="K9" s="38">
        <v>2</v>
      </c>
      <c r="L9" s="38"/>
      <c r="M9" s="38">
        <f t="shared" si="0"/>
        <v>7</v>
      </c>
      <c r="N9" s="131"/>
    </row>
    <row r="10" spans="1:14" ht="22.5" customHeight="1" x14ac:dyDescent="0.2">
      <c r="A10" s="126"/>
      <c r="B10" s="127"/>
      <c r="C10" s="37" t="s">
        <v>153</v>
      </c>
      <c r="D10" s="37" t="s">
        <v>87</v>
      </c>
      <c r="E10" s="38"/>
      <c r="F10" s="38">
        <v>1</v>
      </c>
      <c r="G10" s="38">
        <v>1</v>
      </c>
      <c r="H10" s="38"/>
      <c r="I10" s="38"/>
      <c r="J10" s="38">
        <v>1</v>
      </c>
      <c r="K10" s="38">
        <v>1</v>
      </c>
      <c r="L10" s="38"/>
      <c r="M10" s="38">
        <f t="shared" si="0"/>
        <v>4</v>
      </c>
      <c r="N10" s="131"/>
    </row>
    <row r="11" spans="1:14" ht="22.5" customHeight="1" x14ac:dyDescent="0.2">
      <c r="A11" s="126"/>
      <c r="B11" s="127"/>
      <c r="C11" s="36" t="s">
        <v>89</v>
      </c>
      <c r="D11" s="37" t="s">
        <v>90</v>
      </c>
      <c r="E11" s="38"/>
      <c r="F11" s="38">
        <v>1</v>
      </c>
      <c r="G11" s="38">
        <v>1</v>
      </c>
      <c r="H11" s="38">
        <v>1</v>
      </c>
      <c r="I11" s="38">
        <v>1</v>
      </c>
      <c r="J11" s="38">
        <v>3</v>
      </c>
      <c r="K11" s="38"/>
      <c r="L11" s="38"/>
      <c r="M11" s="38">
        <f t="shared" si="0"/>
        <v>7</v>
      </c>
      <c r="N11" s="131"/>
    </row>
    <row r="12" spans="1:14" ht="23.25" customHeight="1" x14ac:dyDescent="0.2">
      <c r="A12" s="126"/>
      <c r="B12" s="127" t="s">
        <v>91</v>
      </c>
      <c r="C12" s="36" t="s">
        <v>92</v>
      </c>
      <c r="D12" s="40"/>
      <c r="E12" s="38">
        <v>1</v>
      </c>
      <c r="F12" s="38">
        <v>1</v>
      </c>
      <c r="G12" s="38">
        <v>2</v>
      </c>
      <c r="H12" s="38"/>
      <c r="I12" s="38">
        <v>1</v>
      </c>
      <c r="J12" s="38">
        <v>1</v>
      </c>
      <c r="K12" s="38">
        <v>2</v>
      </c>
      <c r="L12" s="38"/>
      <c r="M12" s="38">
        <f t="shared" si="0"/>
        <v>7</v>
      </c>
      <c r="N12" s="128">
        <f>SUM(M12:M17,E12)</f>
        <v>59</v>
      </c>
    </row>
    <row r="13" spans="1:14" ht="23.25" customHeight="1" x14ac:dyDescent="0.2">
      <c r="A13" s="126"/>
      <c r="B13" s="127"/>
      <c r="C13" s="36" t="s">
        <v>93</v>
      </c>
      <c r="D13" s="37" t="s">
        <v>94</v>
      </c>
      <c r="E13" s="38"/>
      <c r="F13" s="38">
        <v>1</v>
      </c>
      <c r="G13" s="38">
        <v>1</v>
      </c>
      <c r="H13" s="38"/>
      <c r="I13" s="38">
        <v>2</v>
      </c>
      <c r="J13" s="38"/>
      <c r="K13" s="38">
        <v>1</v>
      </c>
      <c r="L13" s="38"/>
      <c r="M13" s="38">
        <f t="shared" si="0"/>
        <v>5</v>
      </c>
      <c r="N13" s="129"/>
    </row>
    <row r="14" spans="1:14" ht="23.25" customHeight="1" x14ac:dyDescent="0.2">
      <c r="A14" s="126"/>
      <c r="B14" s="127"/>
      <c r="C14" s="41" t="s">
        <v>154</v>
      </c>
      <c r="D14" s="41" t="s">
        <v>97</v>
      </c>
      <c r="E14" s="38"/>
      <c r="F14" s="38">
        <v>1</v>
      </c>
      <c r="G14" s="38">
        <v>1</v>
      </c>
      <c r="H14" s="38">
        <v>3</v>
      </c>
      <c r="I14" s="38"/>
      <c r="J14" s="38"/>
      <c r="K14" s="38">
        <v>1</v>
      </c>
      <c r="L14" s="38"/>
      <c r="M14" s="38">
        <f t="shared" si="0"/>
        <v>6</v>
      </c>
      <c r="N14" s="129"/>
    </row>
    <row r="15" spans="1:14" ht="23.25" customHeight="1" x14ac:dyDescent="0.2">
      <c r="A15" s="126"/>
      <c r="B15" s="127"/>
      <c r="C15" s="36" t="s">
        <v>155</v>
      </c>
      <c r="D15" s="37"/>
      <c r="E15" s="38"/>
      <c r="F15" s="38">
        <v>2</v>
      </c>
      <c r="G15" s="38">
        <v>1</v>
      </c>
      <c r="H15" s="38">
        <v>5</v>
      </c>
      <c r="I15" s="38"/>
      <c r="J15" s="38"/>
      <c r="K15" s="38">
        <v>4</v>
      </c>
      <c r="L15" s="38"/>
      <c r="M15" s="38">
        <f t="shared" si="0"/>
        <v>12</v>
      </c>
      <c r="N15" s="129"/>
    </row>
    <row r="16" spans="1:14" ht="23.25" customHeight="1" x14ac:dyDescent="0.2">
      <c r="A16" s="126"/>
      <c r="B16" s="127"/>
      <c r="C16" s="37" t="s">
        <v>99</v>
      </c>
      <c r="D16" s="37"/>
      <c r="E16" s="38"/>
      <c r="F16" s="38">
        <v>1</v>
      </c>
      <c r="G16" s="38">
        <v>1</v>
      </c>
      <c r="H16" s="38">
        <v>4</v>
      </c>
      <c r="I16" s="38"/>
      <c r="J16" s="38">
        <v>3</v>
      </c>
      <c r="K16" s="38">
        <v>8</v>
      </c>
      <c r="L16" s="38"/>
      <c r="M16" s="38">
        <f t="shared" si="0"/>
        <v>17</v>
      </c>
      <c r="N16" s="129"/>
    </row>
    <row r="17" spans="1:14" ht="23.25" customHeight="1" x14ac:dyDescent="0.2">
      <c r="A17" s="126"/>
      <c r="B17" s="127"/>
      <c r="C17" s="37" t="s">
        <v>100</v>
      </c>
      <c r="D17" s="37"/>
      <c r="E17" s="38"/>
      <c r="F17" s="38">
        <v>1</v>
      </c>
      <c r="G17" s="38">
        <v>2</v>
      </c>
      <c r="H17" s="38">
        <v>4</v>
      </c>
      <c r="I17" s="38"/>
      <c r="J17" s="38"/>
      <c r="K17" s="38">
        <v>4</v>
      </c>
      <c r="L17" s="38"/>
      <c r="M17" s="38">
        <f t="shared" si="0"/>
        <v>11</v>
      </c>
      <c r="N17" s="130"/>
    </row>
    <row r="18" spans="1:14" ht="23.25" customHeight="1" x14ac:dyDescent="0.2">
      <c r="A18" s="126"/>
      <c r="B18" s="127" t="s">
        <v>101</v>
      </c>
      <c r="C18" s="36" t="s">
        <v>102</v>
      </c>
      <c r="D18" s="37"/>
      <c r="E18" s="38">
        <v>1</v>
      </c>
      <c r="F18" s="38">
        <v>1</v>
      </c>
      <c r="G18" s="38">
        <v>3</v>
      </c>
      <c r="H18" s="38">
        <v>3</v>
      </c>
      <c r="I18" s="38">
        <v>1</v>
      </c>
      <c r="J18" s="38"/>
      <c r="K18" s="38">
        <v>4</v>
      </c>
      <c r="L18" s="38"/>
      <c r="M18" s="38">
        <f t="shared" si="0"/>
        <v>12</v>
      </c>
      <c r="N18" s="131">
        <f>SUM(M18:M26,E18)</f>
        <v>133</v>
      </c>
    </row>
    <row r="19" spans="1:14" ht="23.25" customHeight="1" x14ac:dyDescent="0.2">
      <c r="A19" s="126"/>
      <c r="B19" s="127"/>
      <c r="C19" s="36" t="s">
        <v>103</v>
      </c>
      <c r="D19" s="37"/>
      <c r="E19" s="38"/>
      <c r="F19" s="38">
        <v>2</v>
      </c>
      <c r="G19" s="38">
        <v>1</v>
      </c>
      <c r="H19" s="38">
        <v>3</v>
      </c>
      <c r="I19" s="38">
        <v>1</v>
      </c>
      <c r="J19" s="38">
        <v>1</v>
      </c>
      <c r="K19" s="38">
        <v>7</v>
      </c>
      <c r="L19" s="38"/>
      <c r="M19" s="38">
        <f t="shared" si="0"/>
        <v>15</v>
      </c>
      <c r="N19" s="131"/>
    </row>
    <row r="20" spans="1:14" ht="23.25" customHeight="1" x14ac:dyDescent="0.2">
      <c r="A20" s="126"/>
      <c r="B20" s="127"/>
      <c r="C20" s="37" t="s">
        <v>104</v>
      </c>
      <c r="D20" s="37" t="s">
        <v>105</v>
      </c>
      <c r="E20" s="38"/>
      <c r="F20" s="38">
        <v>1</v>
      </c>
      <c r="G20" s="38">
        <v>1</v>
      </c>
      <c r="H20" s="38">
        <v>1</v>
      </c>
      <c r="I20" s="38">
        <v>1</v>
      </c>
      <c r="J20" s="38">
        <v>2</v>
      </c>
      <c r="K20" s="38">
        <v>1</v>
      </c>
      <c r="L20" s="38"/>
      <c r="M20" s="38">
        <f t="shared" si="0"/>
        <v>7</v>
      </c>
      <c r="N20" s="131"/>
    </row>
    <row r="21" spans="1:14" ht="23.25" customHeight="1" x14ac:dyDescent="0.2">
      <c r="A21" s="126"/>
      <c r="B21" s="127"/>
      <c r="C21" s="37" t="s">
        <v>106</v>
      </c>
      <c r="D21" s="37" t="s">
        <v>106</v>
      </c>
      <c r="E21" s="38"/>
      <c r="F21" s="38"/>
      <c r="G21" s="38"/>
      <c r="H21" s="38">
        <v>1</v>
      </c>
      <c r="I21" s="38"/>
      <c r="J21" s="38"/>
      <c r="K21" s="38"/>
      <c r="L21" s="38"/>
      <c r="M21" s="38">
        <f t="shared" si="0"/>
        <v>1</v>
      </c>
      <c r="N21" s="131"/>
    </row>
    <row r="22" spans="1:14" ht="23.25" customHeight="1" x14ac:dyDescent="0.2">
      <c r="A22" s="126"/>
      <c r="B22" s="127"/>
      <c r="C22" s="47" t="s">
        <v>107</v>
      </c>
      <c r="D22" s="37" t="s">
        <v>108</v>
      </c>
      <c r="E22" s="38"/>
      <c r="F22" s="38">
        <v>1</v>
      </c>
      <c r="G22" s="38">
        <v>2</v>
      </c>
      <c r="H22" s="38"/>
      <c r="I22" s="38"/>
      <c r="J22" s="38">
        <v>2</v>
      </c>
      <c r="K22" s="38">
        <v>4</v>
      </c>
      <c r="L22" s="38"/>
      <c r="M22" s="38">
        <f t="shared" si="0"/>
        <v>9</v>
      </c>
      <c r="N22" s="131"/>
    </row>
    <row r="23" spans="1:14" ht="23.25" customHeight="1" x14ac:dyDescent="0.2">
      <c r="A23" s="126"/>
      <c r="B23" s="127"/>
      <c r="C23" s="37" t="s">
        <v>109</v>
      </c>
      <c r="D23" s="37" t="s">
        <v>109</v>
      </c>
      <c r="E23" s="38"/>
      <c r="F23" s="38"/>
      <c r="G23" s="38">
        <v>1</v>
      </c>
      <c r="H23" s="38">
        <v>3</v>
      </c>
      <c r="I23" s="38">
        <v>3</v>
      </c>
      <c r="J23" s="38">
        <v>7</v>
      </c>
      <c r="K23" s="38">
        <v>14</v>
      </c>
      <c r="L23" s="38"/>
      <c r="M23" s="38">
        <f t="shared" si="0"/>
        <v>28</v>
      </c>
      <c r="N23" s="131"/>
    </row>
    <row r="24" spans="1:14" ht="23.25" customHeight="1" x14ac:dyDescent="0.2">
      <c r="A24" s="126"/>
      <c r="B24" s="127"/>
      <c r="C24" s="37" t="s">
        <v>110</v>
      </c>
      <c r="D24" s="37" t="s">
        <v>110</v>
      </c>
      <c r="E24" s="38"/>
      <c r="F24" s="38"/>
      <c r="G24" s="38">
        <v>3</v>
      </c>
      <c r="H24" s="38">
        <v>4</v>
      </c>
      <c r="I24" s="38">
        <v>2</v>
      </c>
      <c r="J24" s="38">
        <v>5</v>
      </c>
      <c r="K24" s="38">
        <v>22</v>
      </c>
      <c r="L24" s="38"/>
      <c r="M24" s="38">
        <f t="shared" si="0"/>
        <v>36</v>
      </c>
      <c r="N24" s="131"/>
    </row>
    <row r="25" spans="1:14" ht="23.25" customHeight="1" x14ac:dyDescent="0.2">
      <c r="A25" s="126"/>
      <c r="B25" s="127"/>
      <c r="C25" s="36" t="s">
        <v>111</v>
      </c>
      <c r="D25" s="37"/>
      <c r="E25" s="38"/>
      <c r="F25" s="38">
        <v>2</v>
      </c>
      <c r="G25" s="38">
        <v>2</v>
      </c>
      <c r="H25" s="38">
        <v>6</v>
      </c>
      <c r="I25" s="38"/>
      <c r="J25" s="38">
        <v>1</v>
      </c>
      <c r="K25" s="38">
        <v>6</v>
      </c>
      <c r="L25" s="38"/>
      <c r="M25" s="38">
        <f t="shared" si="0"/>
        <v>17</v>
      </c>
      <c r="N25" s="131"/>
    </row>
    <row r="26" spans="1:14" ht="23.25" customHeight="1" x14ac:dyDescent="0.2">
      <c r="A26" s="126"/>
      <c r="B26" s="127"/>
      <c r="C26" s="37" t="s">
        <v>112</v>
      </c>
      <c r="D26" s="37" t="s">
        <v>113</v>
      </c>
      <c r="E26" s="38"/>
      <c r="F26" s="38">
        <v>1</v>
      </c>
      <c r="G26" s="38">
        <v>1</v>
      </c>
      <c r="H26" s="38">
        <v>1</v>
      </c>
      <c r="I26" s="38">
        <v>1</v>
      </c>
      <c r="J26" s="38">
        <v>1</v>
      </c>
      <c r="K26" s="38">
        <v>2</v>
      </c>
      <c r="L26" s="38"/>
      <c r="M26" s="38">
        <f t="shared" si="0"/>
        <v>7</v>
      </c>
      <c r="N26" s="131"/>
    </row>
    <row r="27" spans="1:14" ht="23.25" customHeight="1" x14ac:dyDescent="0.2">
      <c r="A27" s="126"/>
      <c r="B27" s="133" t="s">
        <v>114</v>
      </c>
      <c r="C27" s="37" t="s">
        <v>115</v>
      </c>
      <c r="D27" s="40" t="s">
        <v>116</v>
      </c>
      <c r="E27" s="38">
        <v>1</v>
      </c>
      <c r="F27" s="38">
        <v>1</v>
      </c>
      <c r="G27" s="38">
        <v>1</v>
      </c>
      <c r="H27" s="38">
        <v>2</v>
      </c>
      <c r="I27" s="38"/>
      <c r="J27" s="38">
        <v>1</v>
      </c>
      <c r="K27" s="38">
        <v>3</v>
      </c>
      <c r="L27" s="38"/>
      <c r="M27" s="38">
        <f t="shared" si="0"/>
        <v>8</v>
      </c>
      <c r="N27" s="131">
        <f>SUM(M27:M30,E27)</f>
        <v>27</v>
      </c>
    </row>
    <row r="28" spans="1:14" ht="23.25" customHeight="1" x14ac:dyDescent="0.2">
      <c r="A28" s="126"/>
      <c r="B28" s="127"/>
      <c r="C28" s="37" t="s">
        <v>117</v>
      </c>
      <c r="D28" s="37"/>
      <c r="E28" s="38"/>
      <c r="F28" s="38">
        <v>1</v>
      </c>
      <c r="G28" s="38">
        <v>1</v>
      </c>
      <c r="H28" s="38">
        <v>3</v>
      </c>
      <c r="I28" s="38">
        <v>1</v>
      </c>
      <c r="J28" s="38">
        <v>3</v>
      </c>
      <c r="K28" s="38">
        <v>2</v>
      </c>
      <c r="L28" s="38"/>
      <c r="M28" s="38">
        <f t="shared" si="0"/>
        <v>11</v>
      </c>
      <c r="N28" s="131"/>
    </row>
    <row r="29" spans="1:14" ht="23.25" customHeight="1" x14ac:dyDescent="0.2">
      <c r="A29" s="126"/>
      <c r="B29" s="127"/>
      <c r="C29" s="37" t="s">
        <v>118</v>
      </c>
      <c r="D29" s="37" t="s">
        <v>118</v>
      </c>
      <c r="E29" s="38"/>
      <c r="F29" s="38">
        <v>1</v>
      </c>
      <c r="G29" s="38"/>
      <c r="H29" s="38"/>
      <c r="I29" s="38">
        <v>1</v>
      </c>
      <c r="J29" s="38"/>
      <c r="K29" s="38"/>
      <c r="L29" s="38"/>
      <c r="M29" s="38">
        <f t="shared" si="0"/>
        <v>2</v>
      </c>
      <c r="N29" s="131"/>
    </row>
    <row r="30" spans="1:14" ht="23.25" customHeight="1" x14ac:dyDescent="0.2">
      <c r="A30" s="126"/>
      <c r="B30" s="127"/>
      <c r="C30" s="37" t="s">
        <v>119</v>
      </c>
      <c r="D30" s="37" t="s">
        <v>120</v>
      </c>
      <c r="E30" s="38"/>
      <c r="F30" s="38">
        <v>1</v>
      </c>
      <c r="G30" s="38"/>
      <c r="H30" s="38">
        <v>2</v>
      </c>
      <c r="I30" s="38"/>
      <c r="J30" s="38"/>
      <c r="K30" s="38">
        <v>2</v>
      </c>
      <c r="L30" s="38"/>
      <c r="M30" s="38">
        <f t="shared" si="0"/>
        <v>5</v>
      </c>
      <c r="N30" s="131"/>
    </row>
    <row r="31" spans="1:14" ht="23.25" customHeight="1" x14ac:dyDescent="0.2">
      <c r="A31" s="126"/>
      <c r="B31" s="127" t="s">
        <v>121</v>
      </c>
      <c r="C31" s="36" t="s">
        <v>122</v>
      </c>
      <c r="D31" s="37"/>
      <c r="E31" s="38">
        <v>1</v>
      </c>
      <c r="F31" s="38">
        <v>1</v>
      </c>
      <c r="G31" s="38">
        <v>2</v>
      </c>
      <c r="H31" s="38">
        <v>3</v>
      </c>
      <c r="I31" s="38">
        <v>2</v>
      </c>
      <c r="J31" s="38">
        <v>6</v>
      </c>
      <c r="K31" s="38">
        <v>5</v>
      </c>
      <c r="L31" s="38">
        <v>2</v>
      </c>
      <c r="M31" s="38">
        <f t="shared" si="0"/>
        <v>21</v>
      </c>
      <c r="N31" s="128">
        <f>SUM(M31:M33,E31)</f>
        <v>49</v>
      </c>
    </row>
    <row r="32" spans="1:14" ht="23.25" customHeight="1" x14ac:dyDescent="0.2">
      <c r="A32" s="126"/>
      <c r="B32" s="127"/>
      <c r="C32" s="37" t="s">
        <v>123</v>
      </c>
      <c r="D32" s="37"/>
      <c r="E32" s="38"/>
      <c r="F32" s="38">
        <v>1</v>
      </c>
      <c r="G32" s="38">
        <v>3</v>
      </c>
      <c r="H32" s="38">
        <v>1</v>
      </c>
      <c r="I32" s="38"/>
      <c r="J32" s="38">
        <v>1</v>
      </c>
      <c r="K32" s="38">
        <v>3</v>
      </c>
      <c r="L32" s="38">
        <v>3</v>
      </c>
      <c r="M32" s="38">
        <f t="shared" si="0"/>
        <v>12</v>
      </c>
      <c r="N32" s="129"/>
    </row>
    <row r="33" spans="1:14" ht="23.25" customHeight="1" x14ac:dyDescent="0.2">
      <c r="A33" s="126"/>
      <c r="B33" s="127"/>
      <c r="C33" s="36" t="s">
        <v>125</v>
      </c>
      <c r="D33" s="37"/>
      <c r="E33" s="38"/>
      <c r="F33" s="38">
        <v>1</v>
      </c>
      <c r="G33" s="38">
        <v>4</v>
      </c>
      <c r="H33" s="38">
        <v>2</v>
      </c>
      <c r="I33" s="38"/>
      <c r="J33" s="38">
        <v>3</v>
      </c>
      <c r="K33" s="38">
        <v>5</v>
      </c>
      <c r="L33" s="38"/>
      <c r="M33" s="38">
        <f t="shared" si="0"/>
        <v>15</v>
      </c>
      <c r="N33" s="130"/>
    </row>
    <row r="34" spans="1:14" ht="22.5" customHeight="1" x14ac:dyDescent="0.2">
      <c r="A34" s="126"/>
      <c r="B34" s="38" t="s">
        <v>126</v>
      </c>
      <c r="C34" s="38"/>
      <c r="D34" s="37"/>
      <c r="E34" s="38">
        <v>1</v>
      </c>
      <c r="F34" s="38"/>
      <c r="G34" s="38">
        <v>1</v>
      </c>
      <c r="H34" s="38">
        <v>1</v>
      </c>
      <c r="I34" s="38"/>
      <c r="J34" s="38"/>
      <c r="K34" s="38"/>
      <c r="L34" s="38"/>
      <c r="M34" s="38">
        <f t="shared" si="0"/>
        <v>2</v>
      </c>
      <c r="N34" s="38">
        <f>E34+M34</f>
        <v>3</v>
      </c>
    </row>
    <row r="35" spans="1:14" ht="22.5" customHeight="1" x14ac:dyDescent="0.2">
      <c r="A35" s="131" t="s">
        <v>127</v>
      </c>
      <c r="B35" s="131"/>
      <c r="C35" s="131"/>
      <c r="D35" s="37"/>
      <c r="E35" s="38">
        <v>6</v>
      </c>
      <c r="F35" s="38">
        <v>29</v>
      </c>
      <c r="G35" s="38">
        <v>45</v>
      </c>
      <c r="H35" s="38">
        <v>61</v>
      </c>
      <c r="I35" s="38">
        <v>17</v>
      </c>
      <c r="J35" s="38">
        <v>51</v>
      </c>
      <c r="K35" s="38">
        <v>115</v>
      </c>
      <c r="L35" s="38">
        <v>5</v>
      </c>
      <c r="M35" s="38">
        <f>SUM(M5:M34)</f>
        <v>323</v>
      </c>
      <c r="N35" s="38">
        <f>SUM(N5:N34)</f>
        <v>329</v>
      </c>
    </row>
    <row r="36" spans="1:14" ht="23.25" customHeight="1" x14ac:dyDescent="0.2">
      <c r="A36" s="38" t="s">
        <v>128</v>
      </c>
      <c r="B36" s="38"/>
      <c r="C36" s="38"/>
      <c r="D36" s="37" t="s">
        <v>129</v>
      </c>
      <c r="E36" s="38">
        <v>1</v>
      </c>
      <c r="F36" s="38">
        <v>1</v>
      </c>
      <c r="G36" s="38">
        <v>1</v>
      </c>
      <c r="H36" s="38">
        <v>2</v>
      </c>
      <c r="I36" s="38"/>
      <c r="J36" s="38"/>
      <c r="K36" s="38"/>
      <c r="L36" s="38"/>
      <c r="M36" s="38">
        <f t="shared" ref="M36:M41" si="1">SUM(F36:L36)</f>
        <v>4</v>
      </c>
      <c r="N36" s="38">
        <f>E36+M36</f>
        <v>5</v>
      </c>
    </row>
    <row r="37" spans="1:14" ht="23.25" customHeight="1" x14ac:dyDescent="0.2">
      <c r="A37" s="38" t="s">
        <v>130</v>
      </c>
      <c r="B37" s="38"/>
      <c r="C37" s="38"/>
      <c r="D37" s="37" t="s">
        <v>131</v>
      </c>
      <c r="E37" s="38"/>
      <c r="F37" s="38">
        <v>1</v>
      </c>
      <c r="G37" s="38">
        <v>1</v>
      </c>
      <c r="H37" s="38">
        <v>1</v>
      </c>
      <c r="I37" s="38"/>
      <c r="J37" s="38"/>
      <c r="K37" s="38"/>
      <c r="L37" s="38"/>
      <c r="M37" s="38">
        <f t="shared" si="1"/>
        <v>3</v>
      </c>
      <c r="N37" s="38">
        <f>E37+M37</f>
        <v>3</v>
      </c>
    </row>
    <row r="38" spans="1:14" ht="23.25" customHeight="1" x14ac:dyDescent="0.2">
      <c r="A38" s="132" t="s">
        <v>132</v>
      </c>
      <c r="B38" s="107" t="s">
        <v>133</v>
      </c>
      <c r="C38" s="37" t="s">
        <v>134</v>
      </c>
      <c r="D38" s="37" t="s">
        <v>135</v>
      </c>
      <c r="E38" s="38">
        <v>1</v>
      </c>
      <c r="F38" s="38">
        <v>1</v>
      </c>
      <c r="G38" s="38">
        <v>1</v>
      </c>
      <c r="H38" s="38"/>
      <c r="I38" s="38"/>
      <c r="J38" s="38"/>
      <c r="K38" s="38">
        <v>1</v>
      </c>
      <c r="L38" s="38"/>
      <c r="M38" s="38">
        <f t="shared" si="1"/>
        <v>3</v>
      </c>
      <c r="N38" s="128">
        <f>SUM(M42,M46,E38)</f>
        <v>52</v>
      </c>
    </row>
    <row r="39" spans="1:14" ht="23.25" customHeight="1" x14ac:dyDescent="0.2">
      <c r="A39" s="126"/>
      <c r="B39" s="107"/>
      <c r="C39" s="37" t="s">
        <v>136</v>
      </c>
      <c r="D39" s="37" t="s">
        <v>137</v>
      </c>
      <c r="E39" s="38"/>
      <c r="F39" s="38">
        <v>1</v>
      </c>
      <c r="G39" s="38">
        <v>1</v>
      </c>
      <c r="H39" s="38">
        <v>3</v>
      </c>
      <c r="I39" s="38"/>
      <c r="J39" s="38"/>
      <c r="K39" s="38">
        <v>1</v>
      </c>
      <c r="L39" s="38"/>
      <c r="M39" s="38">
        <f t="shared" si="1"/>
        <v>6</v>
      </c>
      <c r="N39" s="129"/>
    </row>
    <row r="40" spans="1:14" ht="23.25" customHeight="1" x14ac:dyDescent="0.2">
      <c r="A40" s="126"/>
      <c r="B40" s="107"/>
      <c r="C40" s="37" t="s">
        <v>138</v>
      </c>
      <c r="D40" s="40"/>
      <c r="E40" s="38"/>
      <c r="F40" s="38">
        <v>1</v>
      </c>
      <c r="G40" s="38">
        <v>2</v>
      </c>
      <c r="H40" s="38">
        <v>2</v>
      </c>
      <c r="I40" s="38">
        <v>1</v>
      </c>
      <c r="J40" s="38">
        <v>2</v>
      </c>
      <c r="K40" s="38">
        <v>2</v>
      </c>
      <c r="L40" s="38"/>
      <c r="M40" s="38">
        <f t="shared" si="1"/>
        <v>10</v>
      </c>
      <c r="N40" s="129"/>
    </row>
    <row r="41" spans="1:14" ht="23.25" customHeight="1" x14ac:dyDescent="0.2">
      <c r="A41" s="126"/>
      <c r="B41" s="107"/>
      <c r="C41" s="37" t="s">
        <v>139</v>
      </c>
      <c r="D41" s="37"/>
      <c r="E41" s="38"/>
      <c r="F41" s="38">
        <v>1</v>
      </c>
      <c r="G41" s="38">
        <v>1</v>
      </c>
      <c r="H41" s="38">
        <v>1</v>
      </c>
      <c r="I41" s="38"/>
      <c r="J41" s="38">
        <v>2</v>
      </c>
      <c r="K41" s="38">
        <v>2</v>
      </c>
      <c r="L41" s="38"/>
      <c r="M41" s="38">
        <f t="shared" si="1"/>
        <v>7</v>
      </c>
      <c r="N41" s="129"/>
    </row>
    <row r="42" spans="1:14" ht="23.25" customHeight="1" x14ac:dyDescent="0.2">
      <c r="A42" s="126"/>
      <c r="B42" s="107"/>
      <c r="C42" s="37" t="s">
        <v>140</v>
      </c>
      <c r="D42" s="37"/>
      <c r="E42" s="38">
        <v>1</v>
      </c>
      <c r="F42" s="38">
        <v>4</v>
      </c>
      <c r="G42" s="38">
        <v>5</v>
      </c>
      <c r="H42" s="38">
        <v>6</v>
      </c>
      <c r="I42" s="38">
        <v>1</v>
      </c>
      <c r="J42" s="38">
        <v>4</v>
      </c>
      <c r="K42" s="38">
        <v>6</v>
      </c>
      <c r="L42" s="38"/>
      <c r="M42" s="38">
        <f>SUM(M38:M41)</f>
        <v>26</v>
      </c>
      <c r="N42" s="129"/>
    </row>
    <row r="43" spans="1:14" ht="23.25" customHeight="1" x14ac:dyDescent="0.2">
      <c r="A43" s="126"/>
      <c r="B43" s="107" t="s">
        <v>141</v>
      </c>
      <c r="C43" s="37" t="s">
        <v>142</v>
      </c>
      <c r="D43" s="37" t="s">
        <v>142</v>
      </c>
      <c r="E43" s="38"/>
      <c r="F43" s="38"/>
      <c r="G43" s="38">
        <v>2</v>
      </c>
      <c r="H43" s="38">
        <v>2</v>
      </c>
      <c r="I43" s="38">
        <v>1</v>
      </c>
      <c r="J43" s="38">
        <v>3</v>
      </c>
      <c r="K43" s="38">
        <v>5</v>
      </c>
      <c r="L43" s="38"/>
      <c r="M43" s="38">
        <f>SUM(F43:L43)</f>
        <v>13</v>
      </c>
      <c r="N43" s="129"/>
    </row>
    <row r="44" spans="1:14" ht="23.25" customHeight="1" x14ac:dyDescent="0.2">
      <c r="A44" s="126"/>
      <c r="B44" s="107"/>
      <c r="C44" s="37" t="s">
        <v>143</v>
      </c>
      <c r="D44" s="37" t="s">
        <v>143</v>
      </c>
      <c r="E44" s="38"/>
      <c r="F44" s="38"/>
      <c r="G44" s="38"/>
      <c r="H44" s="38"/>
      <c r="I44" s="38"/>
      <c r="J44" s="38"/>
      <c r="K44" s="38"/>
      <c r="L44" s="38">
        <v>9</v>
      </c>
      <c r="M44" s="38">
        <f>SUM(F44:L44)</f>
        <v>9</v>
      </c>
      <c r="N44" s="129"/>
    </row>
    <row r="45" spans="1:14" ht="23.25" customHeight="1" x14ac:dyDescent="0.2">
      <c r="A45" s="126"/>
      <c r="B45" s="107"/>
      <c r="C45" s="37" t="s">
        <v>144</v>
      </c>
      <c r="D45" s="37"/>
      <c r="E45" s="38"/>
      <c r="F45" s="38">
        <v>1</v>
      </c>
      <c r="G45" s="38"/>
      <c r="H45" s="38">
        <v>1</v>
      </c>
      <c r="I45" s="38"/>
      <c r="J45" s="38"/>
      <c r="K45" s="38">
        <v>1</v>
      </c>
      <c r="L45" s="38"/>
      <c r="M45" s="38">
        <f>SUM(F45:L45)</f>
        <v>3</v>
      </c>
      <c r="N45" s="129"/>
    </row>
    <row r="46" spans="1:14" ht="23.25" customHeight="1" x14ac:dyDescent="0.2">
      <c r="A46" s="126"/>
      <c r="B46" s="107"/>
      <c r="C46" s="37" t="s">
        <v>145</v>
      </c>
      <c r="D46" s="37"/>
      <c r="E46" s="38"/>
      <c r="F46" s="38">
        <v>1</v>
      </c>
      <c r="G46" s="38">
        <v>2</v>
      </c>
      <c r="H46" s="38">
        <v>3</v>
      </c>
      <c r="I46" s="38">
        <v>1</v>
      </c>
      <c r="J46" s="38">
        <v>3</v>
      </c>
      <c r="K46" s="38">
        <v>6</v>
      </c>
      <c r="L46" s="38">
        <v>9</v>
      </c>
      <c r="M46" s="38">
        <f>SUM(M43:M45)</f>
        <v>25</v>
      </c>
      <c r="N46" s="130"/>
    </row>
    <row r="47" spans="1:14" ht="23.25" customHeight="1" x14ac:dyDescent="0.2">
      <c r="A47" s="38" t="s">
        <v>146</v>
      </c>
      <c r="B47" s="38"/>
      <c r="C47" s="37"/>
      <c r="D47" s="37"/>
      <c r="E47" s="38"/>
      <c r="F47" s="38">
        <v>1</v>
      </c>
      <c r="G47" s="38"/>
      <c r="H47" s="38"/>
      <c r="I47" s="38"/>
      <c r="J47" s="38"/>
      <c r="K47" s="38"/>
      <c r="L47" s="38"/>
      <c r="M47" s="38">
        <f>SUM(F47:L47)</f>
        <v>1</v>
      </c>
      <c r="N47" s="38">
        <f>E47+M47</f>
        <v>1</v>
      </c>
    </row>
    <row r="48" spans="1:14" ht="23.25" customHeight="1" x14ac:dyDescent="0.2">
      <c r="A48" s="38" t="s">
        <v>147</v>
      </c>
      <c r="B48" s="42"/>
      <c r="C48" s="38"/>
      <c r="D48" s="37"/>
      <c r="E48" s="38">
        <v>1</v>
      </c>
      <c r="F48" s="38">
        <v>1</v>
      </c>
      <c r="G48" s="38"/>
      <c r="H48" s="38">
        <v>1</v>
      </c>
      <c r="I48" s="38"/>
      <c r="J48" s="38"/>
      <c r="K48" s="38"/>
      <c r="L48" s="38"/>
      <c r="M48" s="38">
        <f>SUM(F48:L48)</f>
        <v>2</v>
      </c>
      <c r="N48" s="38">
        <v>3</v>
      </c>
    </row>
    <row r="49" spans="1:14" ht="23.25" customHeight="1" x14ac:dyDescent="0.2">
      <c r="A49" s="126" t="s">
        <v>148</v>
      </c>
      <c r="B49" s="126"/>
      <c r="C49" s="126"/>
      <c r="D49" s="43"/>
      <c r="E49" s="38">
        <f>E35+E36+E37+E42+E46+E47+E48</f>
        <v>9</v>
      </c>
      <c r="F49" s="38">
        <f t="shared" ref="F49:L49" si="2">F35+F36+F37+F42+F46+F47+F48</f>
        <v>38</v>
      </c>
      <c r="G49" s="38">
        <f t="shared" si="2"/>
        <v>54</v>
      </c>
      <c r="H49" s="38">
        <f t="shared" si="2"/>
        <v>74</v>
      </c>
      <c r="I49" s="38">
        <f t="shared" si="2"/>
        <v>19</v>
      </c>
      <c r="J49" s="38">
        <f t="shared" si="2"/>
        <v>58</v>
      </c>
      <c r="K49" s="38">
        <f t="shared" si="2"/>
        <v>127</v>
      </c>
      <c r="L49" s="38">
        <f t="shared" si="2"/>
        <v>14</v>
      </c>
      <c r="M49" s="38">
        <f>M35+M36+M37+M42+M46+M47+M48</f>
        <v>384</v>
      </c>
      <c r="N49" s="38">
        <f>N35+N36+N37+N38+N47+N48</f>
        <v>393</v>
      </c>
    </row>
  </sheetData>
  <mergeCells count="18">
    <mergeCell ref="B4:C4"/>
    <mergeCell ref="A5:A34"/>
    <mergeCell ref="B5:B11"/>
    <mergeCell ref="N5:N11"/>
    <mergeCell ref="B12:B17"/>
    <mergeCell ref="N12:N17"/>
    <mergeCell ref="B18:B26"/>
    <mergeCell ref="N18:N26"/>
    <mergeCell ref="B27:B30"/>
    <mergeCell ref="N27:N30"/>
    <mergeCell ref="A49:C49"/>
    <mergeCell ref="B31:B33"/>
    <mergeCell ref="N31:N33"/>
    <mergeCell ref="A35:C35"/>
    <mergeCell ref="A38:A46"/>
    <mergeCell ref="B38:B42"/>
    <mergeCell ref="N38:N46"/>
    <mergeCell ref="B43:B46"/>
  </mergeCells>
  <phoneticPr fontId="2"/>
  <printOptions horizontalCentered="1"/>
  <pageMargins left="0.6692913385826772" right="0.55118110236220474" top="0.78740157480314965" bottom="3.937007874015748E-2" header="0.35433070866141736" footer="0"/>
  <pageSetup paperSize="9" scale="67" orientation="portrait" cellComments="asDisplayed" r:id="rId1"/>
  <headerFooter alignWithMargins="0">
    <oddHeader xml:space="preserve">&amp;R2019/04/01現在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showZeros="0" view="pageBreakPreview" zoomScaleNormal="70" zoomScaleSheetLayoutView="100" workbookViewId="0">
      <selection activeCell="L4" sqref="L4"/>
    </sheetView>
  </sheetViews>
  <sheetFormatPr defaultRowHeight="17.25" x14ac:dyDescent="0.2"/>
  <cols>
    <col min="1" max="1" width="5" style="39" bestFit="1" customWidth="1"/>
    <col min="2" max="2" width="5.375" style="39" customWidth="1"/>
    <col min="3" max="3" width="38.125" style="39" customWidth="1"/>
    <col min="4" max="4" width="24.125" style="44" hidden="1" customWidth="1"/>
    <col min="5" max="12" width="7.875" style="39" customWidth="1"/>
    <col min="13" max="13" width="7.875" style="45" customWidth="1"/>
    <col min="14" max="14" width="7.875" style="46" customWidth="1"/>
    <col min="15" max="16384" width="9" style="39"/>
  </cols>
  <sheetData>
    <row r="1" spans="1:14" s="50" customFormat="1" ht="18" customHeight="1" x14ac:dyDescent="0.15">
      <c r="A1" s="48" t="s">
        <v>0</v>
      </c>
      <c r="B1" s="49"/>
      <c r="F1" s="49"/>
      <c r="L1" s="49" t="s">
        <v>156</v>
      </c>
    </row>
    <row r="2" spans="1:14" s="50" customFormat="1" ht="18" customHeight="1" x14ac:dyDescent="0.15">
      <c r="A2" s="48"/>
      <c r="B2" s="49"/>
      <c r="F2" s="49"/>
      <c r="L2" s="49" t="s">
        <v>150</v>
      </c>
    </row>
    <row r="4" spans="1:14" s="35" customFormat="1" ht="70.5" x14ac:dyDescent="0.2">
      <c r="A4" s="28" t="s">
        <v>3</v>
      </c>
      <c r="B4" s="102"/>
      <c r="C4" s="103"/>
      <c r="D4" s="29" t="s">
        <v>4</v>
      </c>
      <c r="E4" s="30" t="s">
        <v>5</v>
      </c>
      <c r="F4" s="31" t="s">
        <v>6</v>
      </c>
      <c r="G4" s="32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0" t="s">
        <v>13</v>
      </c>
      <c r="N4" s="32" t="s">
        <v>14</v>
      </c>
    </row>
    <row r="5" spans="1:14" ht="22.5" customHeight="1" x14ac:dyDescent="0.2">
      <c r="A5" s="132" t="s">
        <v>76</v>
      </c>
      <c r="B5" s="127" t="s">
        <v>77</v>
      </c>
      <c r="C5" s="36" t="s">
        <v>151</v>
      </c>
      <c r="D5" s="37" t="s">
        <v>79</v>
      </c>
      <c r="E5" s="38">
        <v>1</v>
      </c>
      <c r="F5" s="38">
        <v>1</v>
      </c>
      <c r="G5" s="38">
        <v>3</v>
      </c>
      <c r="H5" s="38">
        <v>5</v>
      </c>
      <c r="I5" s="38">
        <v>1</v>
      </c>
      <c r="J5" s="38">
        <v>6</v>
      </c>
      <c r="K5" s="38">
        <v>2</v>
      </c>
      <c r="L5" s="38"/>
      <c r="M5" s="38">
        <f>SUM(F5:L5)</f>
        <v>18</v>
      </c>
      <c r="N5" s="131">
        <f>SUM(M5:M11,E5)</f>
        <v>53</v>
      </c>
    </row>
    <row r="6" spans="1:14" ht="22.5" customHeight="1" x14ac:dyDescent="0.2">
      <c r="A6" s="126"/>
      <c r="B6" s="127"/>
      <c r="C6" s="36" t="s">
        <v>152</v>
      </c>
      <c r="D6" s="40" t="s">
        <v>81</v>
      </c>
      <c r="E6" s="38"/>
      <c r="F6" s="38">
        <v>1</v>
      </c>
      <c r="G6" s="38">
        <v>1</v>
      </c>
      <c r="H6" s="38">
        <v>1</v>
      </c>
      <c r="I6" s="38"/>
      <c r="J6" s="38"/>
      <c r="K6" s="38">
        <v>1</v>
      </c>
      <c r="L6" s="38"/>
      <c r="M6" s="38">
        <f t="shared" ref="M6:M36" si="0">SUM(F6:L6)</f>
        <v>4</v>
      </c>
      <c r="N6" s="131"/>
    </row>
    <row r="7" spans="1:14" ht="23.25" customHeight="1" x14ac:dyDescent="0.2">
      <c r="A7" s="126"/>
      <c r="B7" s="127"/>
      <c r="C7" s="36" t="s">
        <v>157</v>
      </c>
      <c r="D7" s="40" t="s">
        <v>83</v>
      </c>
      <c r="E7" s="38"/>
      <c r="F7" s="38">
        <v>1</v>
      </c>
      <c r="G7" s="38">
        <v>2</v>
      </c>
      <c r="H7" s="38">
        <v>1</v>
      </c>
      <c r="I7" s="38"/>
      <c r="J7" s="38">
        <v>3</v>
      </c>
      <c r="K7" s="38">
        <v>2</v>
      </c>
      <c r="L7" s="38"/>
      <c r="M7" s="38">
        <f t="shared" si="0"/>
        <v>9</v>
      </c>
      <c r="N7" s="131"/>
    </row>
    <row r="8" spans="1:14" ht="22.5" customHeight="1" x14ac:dyDescent="0.2">
      <c r="A8" s="126"/>
      <c r="B8" s="127"/>
      <c r="C8" s="36" t="s">
        <v>84</v>
      </c>
      <c r="D8" s="37" t="s">
        <v>85</v>
      </c>
      <c r="E8" s="38"/>
      <c r="F8" s="38">
        <v>1</v>
      </c>
      <c r="G8" s="38">
        <v>2</v>
      </c>
      <c r="H8" s="38">
        <v>2</v>
      </c>
      <c r="I8" s="38"/>
      <c r="J8" s="38">
        <v>1</v>
      </c>
      <c r="K8" s="38">
        <v>2</v>
      </c>
      <c r="L8" s="38"/>
      <c r="M8" s="38">
        <f t="shared" si="0"/>
        <v>8</v>
      </c>
      <c r="N8" s="131"/>
    </row>
    <row r="9" spans="1:14" ht="22.5" customHeight="1" x14ac:dyDescent="0.2">
      <c r="A9" s="126"/>
      <c r="B9" s="127"/>
      <c r="C9" s="37" t="s">
        <v>158</v>
      </c>
      <c r="D9" s="37" t="s">
        <v>87</v>
      </c>
      <c r="E9" s="38"/>
      <c r="F9" s="38">
        <v>1</v>
      </c>
      <c r="G9" s="38">
        <v>1</v>
      </c>
      <c r="H9" s="38">
        <v>1</v>
      </c>
      <c r="I9" s="38"/>
      <c r="J9" s="38"/>
      <c r="K9" s="38">
        <v>3</v>
      </c>
      <c r="L9" s="38"/>
      <c r="M9" s="38">
        <f t="shared" si="0"/>
        <v>6</v>
      </c>
      <c r="N9" s="131"/>
    </row>
    <row r="10" spans="1:14" ht="22.5" customHeight="1" x14ac:dyDescent="0.2">
      <c r="A10" s="126"/>
      <c r="B10" s="127"/>
      <c r="C10" s="37" t="s">
        <v>153</v>
      </c>
      <c r="D10" s="37" t="s">
        <v>87</v>
      </c>
      <c r="E10" s="38"/>
      <c r="F10" s="38">
        <v>1</v>
      </c>
      <c r="G10" s="38"/>
      <c r="H10" s="38"/>
      <c r="I10" s="38"/>
      <c r="J10" s="38">
        <v>1</v>
      </c>
      <c r="K10" s="38"/>
      <c r="L10" s="38"/>
      <c r="M10" s="38">
        <f t="shared" si="0"/>
        <v>2</v>
      </c>
      <c r="N10" s="131"/>
    </row>
    <row r="11" spans="1:14" ht="22.5" customHeight="1" x14ac:dyDescent="0.2">
      <c r="A11" s="126"/>
      <c r="B11" s="127"/>
      <c r="C11" s="36" t="s">
        <v>89</v>
      </c>
      <c r="D11" s="37" t="s">
        <v>90</v>
      </c>
      <c r="E11" s="38"/>
      <c r="F11" s="38">
        <v>1</v>
      </c>
      <c r="G11" s="38">
        <v>1</v>
      </c>
      <c r="H11" s="38"/>
      <c r="I11" s="38">
        <v>1</v>
      </c>
      <c r="J11" s="38">
        <v>2</v>
      </c>
      <c r="K11" s="38"/>
      <c r="L11" s="38"/>
      <c r="M11" s="38">
        <f t="shared" si="0"/>
        <v>5</v>
      </c>
      <c r="N11" s="131"/>
    </row>
    <row r="12" spans="1:14" ht="23.25" customHeight="1" x14ac:dyDescent="0.2">
      <c r="A12" s="126"/>
      <c r="B12" s="127" t="s">
        <v>91</v>
      </c>
      <c r="C12" s="36" t="s">
        <v>159</v>
      </c>
      <c r="D12" s="40"/>
      <c r="E12" s="38">
        <v>1</v>
      </c>
      <c r="F12" s="38">
        <v>1</v>
      </c>
      <c r="G12" s="38">
        <v>2</v>
      </c>
      <c r="H12" s="38">
        <v>1</v>
      </c>
      <c r="I12" s="38">
        <v>1</v>
      </c>
      <c r="J12" s="38"/>
      <c r="K12" s="38">
        <v>2</v>
      </c>
      <c r="L12" s="38"/>
      <c r="M12" s="38">
        <f t="shared" si="0"/>
        <v>7</v>
      </c>
      <c r="N12" s="128">
        <f>SUM(M12:M17,E12)</f>
        <v>57</v>
      </c>
    </row>
    <row r="13" spans="1:14" ht="23.25" customHeight="1" x14ac:dyDescent="0.2">
      <c r="A13" s="126"/>
      <c r="B13" s="127"/>
      <c r="C13" s="36" t="s">
        <v>160</v>
      </c>
      <c r="D13" s="37" t="s">
        <v>94</v>
      </c>
      <c r="E13" s="38"/>
      <c r="F13" s="38">
        <v>1</v>
      </c>
      <c r="G13" s="38">
        <v>1</v>
      </c>
      <c r="H13" s="38"/>
      <c r="I13" s="38">
        <v>1</v>
      </c>
      <c r="J13" s="38">
        <v>1</v>
      </c>
      <c r="K13" s="38">
        <v>1</v>
      </c>
      <c r="L13" s="38"/>
      <c r="M13" s="38">
        <f t="shared" si="0"/>
        <v>5</v>
      </c>
      <c r="N13" s="129"/>
    </row>
    <row r="14" spans="1:14" ht="23.25" customHeight="1" x14ac:dyDescent="0.2">
      <c r="A14" s="126"/>
      <c r="B14" s="127"/>
      <c r="C14" s="41" t="s">
        <v>154</v>
      </c>
      <c r="D14" s="41" t="s">
        <v>97</v>
      </c>
      <c r="E14" s="38"/>
      <c r="F14" s="38">
        <v>1</v>
      </c>
      <c r="G14" s="38">
        <v>1</v>
      </c>
      <c r="H14" s="38">
        <v>3</v>
      </c>
      <c r="I14" s="38"/>
      <c r="J14" s="38"/>
      <c r="K14" s="38">
        <v>2</v>
      </c>
      <c r="L14" s="38"/>
      <c r="M14" s="38">
        <f t="shared" si="0"/>
        <v>7</v>
      </c>
      <c r="N14" s="129"/>
    </row>
    <row r="15" spans="1:14" ht="23.25" customHeight="1" x14ac:dyDescent="0.2">
      <c r="A15" s="126"/>
      <c r="B15" s="127"/>
      <c r="C15" s="36" t="s">
        <v>155</v>
      </c>
      <c r="D15" s="37"/>
      <c r="E15" s="38"/>
      <c r="F15" s="38">
        <v>1</v>
      </c>
      <c r="G15" s="38">
        <v>1</v>
      </c>
      <c r="H15" s="38">
        <v>2</v>
      </c>
      <c r="I15" s="38">
        <v>1</v>
      </c>
      <c r="J15" s="38"/>
      <c r="K15" s="38">
        <v>1</v>
      </c>
      <c r="L15" s="38"/>
      <c r="M15" s="38">
        <f t="shared" si="0"/>
        <v>6</v>
      </c>
      <c r="N15" s="129"/>
    </row>
    <row r="16" spans="1:14" ht="23.25" customHeight="1" x14ac:dyDescent="0.2">
      <c r="A16" s="126"/>
      <c r="B16" s="127"/>
      <c r="C16" s="37" t="s">
        <v>99</v>
      </c>
      <c r="D16" s="37"/>
      <c r="E16" s="38"/>
      <c r="F16" s="38">
        <v>2</v>
      </c>
      <c r="G16" s="38">
        <v>1</v>
      </c>
      <c r="H16" s="38">
        <v>5</v>
      </c>
      <c r="I16" s="38">
        <v>1</v>
      </c>
      <c r="J16" s="38">
        <v>2</v>
      </c>
      <c r="K16" s="38">
        <v>8</v>
      </c>
      <c r="L16" s="38"/>
      <c r="M16" s="38">
        <f t="shared" si="0"/>
        <v>19</v>
      </c>
      <c r="N16" s="129"/>
    </row>
    <row r="17" spans="1:14" ht="23.25" customHeight="1" x14ac:dyDescent="0.2">
      <c r="A17" s="126"/>
      <c r="B17" s="127"/>
      <c r="C17" s="37" t="s">
        <v>100</v>
      </c>
      <c r="D17" s="37"/>
      <c r="E17" s="38"/>
      <c r="F17" s="38">
        <v>1</v>
      </c>
      <c r="G17" s="38">
        <v>2</v>
      </c>
      <c r="H17" s="38">
        <v>4</v>
      </c>
      <c r="I17" s="38"/>
      <c r="J17" s="38"/>
      <c r="K17" s="38">
        <v>5</v>
      </c>
      <c r="L17" s="38"/>
      <c r="M17" s="38">
        <f t="shared" si="0"/>
        <v>12</v>
      </c>
      <c r="N17" s="130"/>
    </row>
    <row r="18" spans="1:14" ht="23.25" customHeight="1" x14ac:dyDescent="0.2">
      <c r="A18" s="126"/>
      <c r="B18" s="127" t="s">
        <v>101</v>
      </c>
      <c r="C18" s="36" t="s">
        <v>102</v>
      </c>
      <c r="D18" s="37"/>
      <c r="E18" s="38">
        <v>1</v>
      </c>
      <c r="F18" s="38">
        <v>1</v>
      </c>
      <c r="G18" s="38">
        <v>3</v>
      </c>
      <c r="H18" s="38">
        <v>2</v>
      </c>
      <c r="I18" s="38">
        <v>0</v>
      </c>
      <c r="J18" s="38">
        <v>2</v>
      </c>
      <c r="K18" s="38">
        <v>4</v>
      </c>
      <c r="L18" s="38"/>
      <c r="M18" s="38">
        <f t="shared" si="0"/>
        <v>12</v>
      </c>
      <c r="N18" s="131">
        <f>SUM(M18:M26,E18)</f>
        <v>131</v>
      </c>
    </row>
    <row r="19" spans="1:14" ht="23.25" customHeight="1" x14ac:dyDescent="0.2">
      <c r="A19" s="126"/>
      <c r="B19" s="127"/>
      <c r="C19" s="36" t="s">
        <v>103</v>
      </c>
      <c r="D19" s="37"/>
      <c r="E19" s="38"/>
      <c r="F19" s="38">
        <v>1</v>
      </c>
      <c r="G19" s="38">
        <v>3</v>
      </c>
      <c r="H19" s="38">
        <v>3</v>
      </c>
      <c r="I19" s="38">
        <v>2</v>
      </c>
      <c r="J19" s="38">
        <v>2</v>
      </c>
      <c r="K19" s="38">
        <v>4</v>
      </c>
      <c r="L19" s="38"/>
      <c r="M19" s="38">
        <f t="shared" si="0"/>
        <v>15</v>
      </c>
      <c r="N19" s="131"/>
    </row>
    <row r="20" spans="1:14" ht="23.25" customHeight="1" x14ac:dyDescent="0.2">
      <c r="A20" s="126"/>
      <c r="B20" s="127"/>
      <c r="C20" s="37" t="s">
        <v>104</v>
      </c>
      <c r="D20" s="37" t="s">
        <v>105</v>
      </c>
      <c r="E20" s="38"/>
      <c r="F20" s="38">
        <v>1</v>
      </c>
      <c r="G20" s="38">
        <v>1</v>
      </c>
      <c r="H20" s="38">
        <v>1</v>
      </c>
      <c r="I20" s="38">
        <v>1</v>
      </c>
      <c r="J20" s="38">
        <v>2</v>
      </c>
      <c r="K20" s="38">
        <v>1</v>
      </c>
      <c r="L20" s="38"/>
      <c r="M20" s="38">
        <f t="shared" si="0"/>
        <v>7</v>
      </c>
      <c r="N20" s="131"/>
    </row>
    <row r="21" spans="1:14" ht="23.25" customHeight="1" x14ac:dyDescent="0.2">
      <c r="A21" s="126"/>
      <c r="B21" s="127"/>
      <c r="C21" s="37" t="s">
        <v>106</v>
      </c>
      <c r="D21" s="37" t="s">
        <v>106</v>
      </c>
      <c r="E21" s="38"/>
      <c r="F21" s="38"/>
      <c r="G21" s="38"/>
      <c r="H21" s="38">
        <v>1</v>
      </c>
      <c r="I21" s="38"/>
      <c r="J21" s="38"/>
      <c r="K21" s="38"/>
      <c r="L21" s="38"/>
      <c r="M21" s="38">
        <f t="shared" si="0"/>
        <v>1</v>
      </c>
      <c r="N21" s="131"/>
    </row>
    <row r="22" spans="1:14" ht="23.25" customHeight="1" x14ac:dyDescent="0.2">
      <c r="A22" s="126"/>
      <c r="B22" s="127"/>
      <c r="C22" s="47" t="s">
        <v>161</v>
      </c>
      <c r="D22" s="37" t="s">
        <v>108</v>
      </c>
      <c r="E22" s="38"/>
      <c r="F22" s="38">
        <v>1</v>
      </c>
      <c r="G22" s="38">
        <v>0</v>
      </c>
      <c r="H22" s="38">
        <v>2</v>
      </c>
      <c r="I22" s="38"/>
      <c r="J22" s="38">
        <v>2</v>
      </c>
      <c r="K22" s="38">
        <v>4</v>
      </c>
      <c r="L22" s="38"/>
      <c r="M22" s="38">
        <f t="shared" si="0"/>
        <v>9</v>
      </c>
      <c r="N22" s="131"/>
    </row>
    <row r="23" spans="1:14" ht="23.25" customHeight="1" x14ac:dyDescent="0.2">
      <c r="A23" s="126"/>
      <c r="B23" s="127"/>
      <c r="C23" s="37" t="s">
        <v>109</v>
      </c>
      <c r="D23" s="37" t="s">
        <v>109</v>
      </c>
      <c r="E23" s="38"/>
      <c r="F23" s="38"/>
      <c r="G23" s="38">
        <v>1</v>
      </c>
      <c r="H23" s="38">
        <v>4</v>
      </c>
      <c r="I23" s="38">
        <v>1</v>
      </c>
      <c r="J23" s="38">
        <v>6</v>
      </c>
      <c r="K23" s="38">
        <v>17</v>
      </c>
      <c r="L23" s="38"/>
      <c r="M23" s="38">
        <f t="shared" si="0"/>
        <v>29</v>
      </c>
      <c r="N23" s="131"/>
    </row>
    <row r="24" spans="1:14" ht="23.25" customHeight="1" x14ac:dyDescent="0.2">
      <c r="A24" s="126"/>
      <c r="B24" s="127"/>
      <c r="C24" s="37" t="s">
        <v>110</v>
      </c>
      <c r="D24" s="37" t="s">
        <v>110</v>
      </c>
      <c r="E24" s="38"/>
      <c r="F24" s="38"/>
      <c r="G24" s="38">
        <v>4</v>
      </c>
      <c r="H24" s="38">
        <v>4</v>
      </c>
      <c r="I24" s="38">
        <v>2</v>
      </c>
      <c r="J24" s="38">
        <v>6</v>
      </c>
      <c r="K24" s="38">
        <v>17</v>
      </c>
      <c r="L24" s="38"/>
      <c r="M24" s="38">
        <f t="shared" si="0"/>
        <v>33</v>
      </c>
      <c r="N24" s="131"/>
    </row>
    <row r="25" spans="1:14" ht="23.25" customHeight="1" x14ac:dyDescent="0.2">
      <c r="A25" s="126"/>
      <c r="B25" s="127"/>
      <c r="C25" s="36" t="s">
        <v>111</v>
      </c>
      <c r="D25" s="37"/>
      <c r="E25" s="38"/>
      <c r="F25" s="38">
        <v>1</v>
      </c>
      <c r="G25" s="38">
        <v>3</v>
      </c>
      <c r="H25" s="38">
        <v>4</v>
      </c>
      <c r="I25" s="38">
        <v>1</v>
      </c>
      <c r="J25" s="38">
        <v>1</v>
      </c>
      <c r="K25" s="38">
        <v>6</v>
      </c>
      <c r="L25" s="38"/>
      <c r="M25" s="38">
        <f t="shared" si="0"/>
        <v>16</v>
      </c>
      <c r="N25" s="131"/>
    </row>
    <row r="26" spans="1:14" ht="23.25" customHeight="1" x14ac:dyDescent="0.2">
      <c r="A26" s="126"/>
      <c r="B26" s="127"/>
      <c r="C26" s="37" t="s">
        <v>112</v>
      </c>
      <c r="D26" s="37" t="s">
        <v>113</v>
      </c>
      <c r="E26" s="38"/>
      <c r="F26" s="38">
        <v>1</v>
      </c>
      <c r="G26" s="38">
        <v>1</v>
      </c>
      <c r="H26" s="38">
        <v>2</v>
      </c>
      <c r="I26" s="38">
        <v>1</v>
      </c>
      <c r="J26" s="38"/>
      <c r="K26" s="38">
        <v>3</v>
      </c>
      <c r="L26" s="38"/>
      <c r="M26" s="38">
        <f t="shared" si="0"/>
        <v>8</v>
      </c>
      <c r="N26" s="131"/>
    </row>
    <row r="27" spans="1:14" ht="23.25" customHeight="1" x14ac:dyDescent="0.2">
      <c r="A27" s="126"/>
      <c r="B27" s="133" t="s">
        <v>114</v>
      </c>
      <c r="C27" s="37" t="s">
        <v>162</v>
      </c>
      <c r="D27" s="40" t="s">
        <v>116</v>
      </c>
      <c r="E27" s="38">
        <v>1</v>
      </c>
      <c r="F27" s="38">
        <v>1</v>
      </c>
      <c r="G27" s="38">
        <v>2</v>
      </c>
      <c r="H27" s="38">
        <v>2</v>
      </c>
      <c r="I27" s="38"/>
      <c r="J27" s="38"/>
      <c r="K27" s="38">
        <v>1</v>
      </c>
      <c r="L27" s="38"/>
      <c r="M27" s="38">
        <f t="shared" si="0"/>
        <v>6</v>
      </c>
      <c r="N27" s="131">
        <f>SUM(M27:M31,E27)</f>
        <v>33</v>
      </c>
    </row>
    <row r="28" spans="1:14" ht="23.25" customHeight="1" x14ac:dyDescent="0.2">
      <c r="A28" s="126"/>
      <c r="B28" s="127"/>
      <c r="C28" s="37" t="s">
        <v>163</v>
      </c>
      <c r="D28" s="40" t="s">
        <v>164</v>
      </c>
      <c r="E28" s="38"/>
      <c r="F28" s="38">
        <v>1</v>
      </c>
      <c r="G28" s="38">
        <v>1</v>
      </c>
      <c r="H28" s="38"/>
      <c r="I28" s="38">
        <v>1</v>
      </c>
      <c r="J28" s="38">
        <v>1</v>
      </c>
      <c r="K28" s="38">
        <v>3</v>
      </c>
      <c r="L28" s="38"/>
      <c r="M28" s="38">
        <f t="shared" si="0"/>
        <v>7</v>
      </c>
      <c r="N28" s="131"/>
    </row>
    <row r="29" spans="1:14" ht="23.25" customHeight="1" x14ac:dyDescent="0.2">
      <c r="A29" s="126"/>
      <c r="B29" s="127"/>
      <c r="C29" s="37" t="s">
        <v>117</v>
      </c>
      <c r="D29" s="37"/>
      <c r="E29" s="38"/>
      <c r="F29" s="38">
        <v>2</v>
      </c>
      <c r="G29" s="38">
        <v>1</v>
      </c>
      <c r="H29" s="38">
        <v>3</v>
      </c>
      <c r="I29" s="38">
        <v>1</v>
      </c>
      <c r="J29" s="38">
        <v>3</v>
      </c>
      <c r="K29" s="38">
        <v>1</v>
      </c>
      <c r="L29" s="38"/>
      <c r="M29" s="38">
        <f t="shared" si="0"/>
        <v>11</v>
      </c>
      <c r="N29" s="131"/>
    </row>
    <row r="30" spans="1:14" ht="23.25" customHeight="1" x14ac:dyDescent="0.2">
      <c r="A30" s="126"/>
      <c r="B30" s="127"/>
      <c r="C30" s="37" t="s">
        <v>118</v>
      </c>
      <c r="D30" s="37" t="s">
        <v>118</v>
      </c>
      <c r="E30" s="38"/>
      <c r="F30" s="38">
        <v>1</v>
      </c>
      <c r="G30" s="38"/>
      <c r="H30" s="38"/>
      <c r="I30" s="38">
        <v>1</v>
      </c>
      <c r="J30" s="38"/>
      <c r="K30" s="38"/>
      <c r="L30" s="38"/>
      <c r="M30" s="38">
        <f t="shared" si="0"/>
        <v>2</v>
      </c>
      <c r="N30" s="131"/>
    </row>
    <row r="31" spans="1:14" ht="23.25" customHeight="1" x14ac:dyDescent="0.2">
      <c r="A31" s="126"/>
      <c r="B31" s="127"/>
      <c r="C31" s="37" t="s">
        <v>119</v>
      </c>
      <c r="D31" s="37" t="s">
        <v>120</v>
      </c>
      <c r="E31" s="38"/>
      <c r="F31" s="38">
        <v>1</v>
      </c>
      <c r="G31" s="38"/>
      <c r="H31" s="38">
        <v>2</v>
      </c>
      <c r="I31" s="38">
        <v>1</v>
      </c>
      <c r="J31" s="38"/>
      <c r="K31" s="38">
        <v>2</v>
      </c>
      <c r="L31" s="38"/>
      <c r="M31" s="38">
        <f t="shared" si="0"/>
        <v>6</v>
      </c>
      <c r="N31" s="131"/>
    </row>
    <row r="32" spans="1:14" ht="23.25" customHeight="1" x14ac:dyDescent="0.2">
      <c r="A32" s="126"/>
      <c r="B32" s="127" t="s">
        <v>121</v>
      </c>
      <c r="C32" s="36" t="s">
        <v>122</v>
      </c>
      <c r="D32" s="37"/>
      <c r="E32" s="38">
        <v>1</v>
      </c>
      <c r="F32" s="38">
        <v>2</v>
      </c>
      <c r="G32" s="38">
        <v>1</v>
      </c>
      <c r="H32" s="38">
        <v>3</v>
      </c>
      <c r="I32" s="38">
        <v>2</v>
      </c>
      <c r="J32" s="38">
        <v>3</v>
      </c>
      <c r="K32" s="38">
        <v>8</v>
      </c>
      <c r="L32" s="38">
        <v>2</v>
      </c>
      <c r="M32" s="38">
        <f t="shared" si="0"/>
        <v>21</v>
      </c>
      <c r="N32" s="128">
        <f>SUM(M32:M35,E32)</f>
        <v>55</v>
      </c>
    </row>
    <row r="33" spans="1:14" ht="23.25" customHeight="1" x14ac:dyDescent="0.2">
      <c r="A33" s="126"/>
      <c r="B33" s="127"/>
      <c r="C33" s="37" t="s">
        <v>123</v>
      </c>
      <c r="D33" s="37"/>
      <c r="E33" s="38"/>
      <c r="F33" s="38">
        <v>1</v>
      </c>
      <c r="G33" s="38">
        <v>2</v>
      </c>
      <c r="H33" s="38">
        <v>2</v>
      </c>
      <c r="I33" s="38">
        <v>1</v>
      </c>
      <c r="J33" s="38"/>
      <c r="K33" s="38">
        <v>2</v>
      </c>
      <c r="L33" s="38">
        <v>3</v>
      </c>
      <c r="M33" s="38">
        <f t="shared" si="0"/>
        <v>11</v>
      </c>
      <c r="N33" s="129"/>
    </row>
    <row r="34" spans="1:14" ht="23.25" customHeight="1" x14ac:dyDescent="0.2">
      <c r="A34" s="126"/>
      <c r="B34" s="127"/>
      <c r="C34" s="37" t="s">
        <v>165</v>
      </c>
      <c r="D34" s="37" t="s">
        <v>166</v>
      </c>
      <c r="E34" s="38"/>
      <c r="F34" s="38">
        <v>1</v>
      </c>
      <c r="G34" s="38"/>
      <c r="H34" s="38">
        <v>3</v>
      </c>
      <c r="I34" s="38">
        <v>1</v>
      </c>
      <c r="J34" s="38"/>
      <c r="K34" s="38">
        <v>4</v>
      </c>
      <c r="L34" s="38"/>
      <c r="M34" s="38">
        <f t="shared" si="0"/>
        <v>9</v>
      </c>
      <c r="N34" s="129"/>
    </row>
    <row r="35" spans="1:14" ht="23.25" customHeight="1" x14ac:dyDescent="0.2">
      <c r="A35" s="126"/>
      <c r="B35" s="127"/>
      <c r="C35" s="36" t="s">
        <v>125</v>
      </c>
      <c r="D35" s="37"/>
      <c r="E35" s="38"/>
      <c r="F35" s="38">
        <v>1</v>
      </c>
      <c r="G35" s="38">
        <v>4</v>
      </c>
      <c r="H35" s="38">
        <v>1</v>
      </c>
      <c r="I35" s="38"/>
      <c r="J35" s="38">
        <v>1</v>
      </c>
      <c r="K35" s="38">
        <v>6</v>
      </c>
      <c r="L35" s="38"/>
      <c r="M35" s="38">
        <f t="shared" si="0"/>
        <v>13</v>
      </c>
      <c r="N35" s="130"/>
    </row>
    <row r="36" spans="1:14" ht="22.5" customHeight="1" x14ac:dyDescent="0.2">
      <c r="A36" s="126"/>
      <c r="B36" s="38" t="s">
        <v>126</v>
      </c>
      <c r="C36" s="38"/>
      <c r="D36" s="37"/>
      <c r="E36" s="38"/>
      <c r="F36" s="38">
        <v>1</v>
      </c>
      <c r="G36" s="38">
        <v>1</v>
      </c>
      <c r="H36" s="38">
        <v>1</v>
      </c>
      <c r="I36" s="38"/>
      <c r="J36" s="38"/>
      <c r="K36" s="38"/>
      <c r="L36" s="38"/>
      <c r="M36" s="38">
        <f t="shared" si="0"/>
        <v>3</v>
      </c>
      <c r="N36" s="38">
        <f>E36+M36</f>
        <v>3</v>
      </c>
    </row>
    <row r="37" spans="1:14" ht="22.5" customHeight="1" x14ac:dyDescent="0.2">
      <c r="A37" s="131" t="s">
        <v>127</v>
      </c>
      <c r="B37" s="131"/>
      <c r="C37" s="131"/>
      <c r="D37" s="37"/>
      <c r="E37" s="38">
        <f>SUM(E5:E36)</f>
        <v>5</v>
      </c>
      <c r="F37" s="38">
        <f t="shared" ref="F37:L37" si="1">SUM(F5:F36)</f>
        <v>32</v>
      </c>
      <c r="G37" s="38">
        <f t="shared" si="1"/>
        <v>46</v>
      </c>
      <c r="H37" s="38">
        <f t="shared" si="1"/>
        <v>65</v>
      </c>
      <c r="I37" s="38">
        <f t="shared" si="1"/>
        <v>22</v>
      </c>
      <c r="J37" s="38">
        <f t="shared" si="1"/>
        <v>45</v>
      </c>
      <c r="K37" s="38">
        <f t="shared" si="1"/>
        <v>112</v>
      </c>
      <c r="L37" s="38">
        <f t="shared" si="1"/>
        <v>5</v>
      </c>
      <c r="M37" s="38">
        <f>SUM(M5:M36)</f>
        <v>327</v>
      </c>
      <c r="N37" s="38">
        <f>SUM(N5:N36)</f>
        <v>332</v>
      </c>
    </row>
    <row r="38" spans="1:14" ht="23.25" customHeight="1" x14ac:dyDescent="0.2">
      <c r="A38" s="38" t="s">
        <v>128</v>
      </c>
      <c r="B38" s="38"/>
      <c r="C38" s="38"/>
      <c r="D38" s="37" t="s">
        <v>129</v>
      </c>
      <c r="E38" s="38">
        <v>1</v>
      </c>
      <c r="F38" s="38">
        <v>1</v>
      </c>
      <c r="G38" s="38">
        <v>1</v>
      </c>
      <c r="H38" s="38">
        <v>1</v>
      </c>
      <c r="I38" s="38">
        <v>1</v>
      </c>
      <c r="J38" s="38"/>
      <c r="K38" s="38"/>
      <c r="L38" s="38"/>
      <c r="M38" s="38">
        <f t="shared" ref="M38:M43" si="2">SUM(F38:L38)</f>
        <v>4</v>
      </c>
      <c r="N38" s="38">
        <f>E38+M38</f>
        <v>5</v>
      </c>
    </row>
    <row r="39" spans="1:14" ht="23.25" customHeight="1" x14ac:dyDescent="0.2">
      <c r="A39" s="38" t="s">
        <v>130</v>
      </c>
      <c r="B39" s="38"/>
      <c r="C39" s="38"/>
      <c r="D39" s="37" t="s">
        <v>131</v>
      </c>
      <c r="E39" s="38"/>
      <c r="F39" s="38">
        <v>1</v>
      </c>
      <c r="G39" s="38">
        <v>1</v>
      </c>
      <c r="H39" s="38">
        <v>1</v>
      </c>
      <c r="I39" s="38"/>
      <c r="J39" s="38"/>
      <c r="K39" s="38"/>
      <c r="L39" s="38"/>
      <c r="M39" s="38">
        <f t="shared" si="2"/>
        <v>3</v>
      </c>
      <c r="N39" s="38">
        <f>E39+M39</f>
        <v>3</v>
      </c>
    </row>
    <row r="40" spans="1:14" ht="23.25" customHeight="1" x14ac:dyDescent="0.2">
      <c r="A40" s="132" t="s">
        <v>132</v>
      </c>
      <c r="B40" s="107" t="s">
        <v>133</v>
      </c>
      <c r="C40" s="37" t="s">
        <v>134</v>
      </c>
      <c r="D40" s="37" t="s">
        <v>135</v>
      </c>
      <c r="E40" s="38">
        <v>1</v>
      </c>
      <c r="F40" s="38">
        <v>1</v>
      </c>
      <c r="G40" s="38">
        <v>1</v>
      </c>
      <c r="H40" s="38"/>
      <c r="I40" s="38"/>
      <c r="J40" s="38">
        <v>1</v>
      </c>
      <c r="K40" s="38"/>
      <c r="L40" s="38"/>
      <c r="M40" s="38">
        <f t="shared" si="2"/>
        <v>3</v>
      </c>
      <c r="N40" s="128">
        <f>SUM(M44,M48,E40)</f>
        <v>53</v>
      </c>
    </row>
    <row r="41" spans="1:14" ht="23.25" customHeight="1" x14ac:dyDescent="0.2">
      <c r="A41" s="126"/>
      <c r="B41" s="107"/>
      <c r="C41" s="37" t="s">
        <v>136</v>
      </c>
      <c r="D41" s="37" t="s">
        <v>137</v>
      </c>
      <c r="E41" s="38"/>
      <c r="F41" s="38">
        <v>1</v>
      </c>
      <c r="G41" s="38">
        <v>2</v>
      </c>
      <c r="H41" s="38">
        <v>2</v>
      </c>
      <c r="I41" s="38"/>
      <c r="J41" s="38"/>
      <c r="K41" s="38">
        <v>1</v>
      </c>
      <c r="L41" s="38"/>
      <c r="M41" s="38">
        <f t="shared" si="2"/>
        <v>6</v>
      </c>
      <c r="N41" s="129"/>
    </row>
    <row r="42" spans="1:14" ht="23.25" customHeight="1" x14ac:dyDescent="0.2">
      <c r="A42" s="126"/>
      <c r="B42" s="107"/>
      <c r="C42" s="37" t="s">
        <v>167</v>
      </c>
      <c r="D42" s="40"/>
      <c r="E42" s="38"/>
      <c r="F42" s="38">
        <v>2</v>
      </c>
      <c r="G42" s="38">
        <v>1</v>
      </c>
      <c r="H42" s="38">
        <v>1</v>
      </c>
      <c r="I42" s="38"/>
      <c r="J42" s="38">
        <v>3</v>
      </c>
      <c r="K42" s="38">
        <v>2</v>
      </c>
      <c r="L42" s="38"/>
      <c r="M42" s="38">
        <f t="shared" si="2"/>
        <v>9</v>
      </c>
      <c r="N42" s="129"/>
    </row>
    <row r="43" spans="1:14" ht="23.25" customHeight="1" x14ac:dyDescent="0.2">
      <c r="A43" s="126"/>
      <c r="B43" s="107"/>
      <c r="C43" s="37" t="s">
        <v>139</v>
      </c>
      <c r="D43" s="37"/>
      <c r="E43" s="38"/>
      <c r="F43" s="38">
        <v>1</v>
      </c>
      <c r="G43" s="38">
        <v>1</v>
      </c>
      <c r="H43" s="38">
        <v>1</v>
      </c>
      <c r="I43" s="38"/>
      <c r="J43" s="38">
        <v>2</v>
      </c>
      <c r="K43" s="38">
        <v>3</v>
      </c>
      <c r="L43" s="38"/>
      <c r="M43" s="38">
        <f t="shared" si="2"/>
        <v>8</v>
      </c>
      <c r="N43" s="129"/>
    </row>
    <row r="44" spans="1:14" ht="23.25" customHeight="1" x14ac:dyDescent="0.2">
      <c r="A44" s="126"/>
      <c r="B44" s="107"/>
      <c r="C44" s="37" t="s">
        <v>140</v>
      </c>
      <c r="D44" s="37"/>
      <c r="E44" s="38">
        <f>SUM(E40:E43)</f>
        <v>1</v>
      </c>
      <c r="F44" s="38">
        <f t="shared" ref="F44:L44" si="3">SUM(F40:F43)</f>
        <v>5</v>
      </c>
      <c r="G44" s="38">
        <f t="shared" si="3"/>
        <v>5</v>
      </c>
      <c r="H44" s="38">
        <f t="shared" si="3"/>
        <v>4</v>
      </c>
      <c r="I44" s="38">
        <f t="shared" si="3"/>
        <v>0</v>
      </c>
      <c r="J44" s="38">
        <f t="shared" si="3"/>
        <v>6</v>
      </c>
      <c r="K44" s="38">
        <f t="shared" si="3"/>
        <v>6</v>
      </c>
      <c r="L44" s="38">
        <f t="shared" si="3"/>
        <v>0</v>
      </c>
      <c r="M44" s="38">
        <f>SUM(M40:M43)</f>
        <v>26</v>
      </c>
      <c r="N44" s="129"/>
    </row>
    <row r="45" spans="1:14" ht="23.25" customHeight="1" x14ac:dyDescent="0.2">
      <c r="A45" s="126"/>
      <c r="B45" s="107" t="s">
        <v>141</v>
      </c>
      <c r="C45" s="37" t="s">
        <v>142</v>
      </c>
      <c r="D45" s="37" t="s">
        <v>142</v>
      </c>
      <c r="E45" s="38"/>
      <c r="F45" s="38"/>
      <c r="G45" s="38">
        <v>1</v>
      </c>
      <c r="H45" s="38">
        <v>3</v>
      </c>
      <c r="I45" s="38"/>
      <c r="J45" s="38">
        <v>3</v>
      </c>
      <c r="K45" s="38">
        <v>6</v>
      </c>
      <c r="L45" s="38"/>
      <c r="M45" s="38">
        <f>SUM(F45:L45)</f>
        <v>13</v>
      </c>
      <c r="N45" s="129"/>
    </row>
    <row r="46" spans="1:14" ht="23.25" customHeight="1" x14ac:dyDescent="0.2">
      <c r="A46" s="126"/>
      <c r="B46" s="107"/>
      <c r="C46" s="37" t="s">
        <v>143</v>
      </c>
      <c r="D46" s="37" t="s">
        <v>143</v>
      </c>
      <c r="E46" s="38"/>
      <c r="F46" s="38"/>
      <c r="G46" s="38"/>
      <c r="H46" s="38"/>
      <c r="I46" s="38"/>
      <c r="J46" s="38"/>
      <c r="K46" s="38"/>
      <c r="L46" s="38">
        <v>10</v>
      </c>
      <c r="M46" s="38">
        <f>SUM(F46:L46)</f>
        <v>10</v>
      </c>
      <c r="N46" s="129"/>
    </row>
    <row r="47" spans="1:14" ht="23.25" customHeight="1" x14ac:dyDescent="0.2">
      <c r="A47" s="126"/>
      <c r="B47" s="107"/>
      <c r="C47" s="37" t="s">
        <v>144</v>
      </c>
      <c r="D47" s="37"/>
      <c r="E47" s="38"/>
      <c r="F47" s="38">
        <v>1</v>
      </c>
      <c r="G47" s="38"/>
      <c r="H47" s="38">
        <v>1</v>
      </c>
      <c r="I47" s="38"/>
      <c r="J47" s="38"/>
      <c r="K47" s="38">
        <v>1</v>
      </c>
      <c r="L47" s="38"/>
      <c r="M47" s="38">
        <f>SUM(F47:L47)</f>
        <v>3</v>
      </c>
      <c r="N47" s="129"/>
    </row>
    <row r="48" spans="1:14" ht="23.25" customHeight="1" x14ac:dyDescent="0.2">
      <c r="A48" s="126"/>
      <c r="B48" s="107"/>
      <c r="C48" s="37" t="s">
        <v>145</v>
      </c>
      <c r="D48" s="37"/>
      <c r="E48" s="38">
        <f>SUM(E45:E47)</f>
        <v>0</v>
      </c>
      <c r="F48" s="38">
        <f t="shared" ref="F48:L48" si="4">SUM(F45:F47)</f>
        <v>1</v>
      </c>
      <c r="G48" s="38">
        <f t="shared" si="4"/>
        <v>1</v>
      </c>
      <c r="H48" s="38">
        <f t="shared" si="4"/>
        <v>4</v>
      </c>
      <c r="I48" s="38">
        <f t="shared" si="4"/>
        <v>0</v>
      </c>
      <c r="J48" s="38">
        <f t="shared" si="4"/>
        <v>3</v>
      </c>
      <c r="K48" s="38">
        <f t="shared" si="4"/>
        <v>7</v>
      </c>
      <c r="L48" s="38">
        <f t="shared" si="4"/>
        <v>10</v>
      </c>
      <c r="M48" s="38">
        <f>SUM(M45:M47)</f>
        <v>26</v>
      </c>
      <c r="N48" s="130"/>
    </row>
    <row r="49" spans="1:14" ht="23.25" customHeight="1" x14ac:dyDescent="0.2">
      <c r="A49" s="38" t="s">
        <v>146</v>
      </c>
      <c r="B49" s="38"/>
      <c r="C49" s="37"/>
      <c r="D49" s="37"/>
      <c r="E49" s="38"/>
      <c r="F49" s="38">
        <v>1</v>
      </c>
      <c r="G49" s="38"/>
      <c r="H49" s="38"/>
      <c r="I49" s="38"/>
      <c r="J49" s="38"/>
      <c r="K49" s="38"/>
      <c r="L49" s="38"/>
      <c r="M49" s="38">
        <f>SUM(F49:L49)</f>
        <v>1</v>
      </c>
      <c r="N49" s="38">
        <f>E49+M49</f>
        <v>1</v>
      </c>
    </row>
    <row r="50" spans="1:14" ht="23.25" customHeight="1" x14ac:dyDescent="0.2">
      <c r="A50" s="38" t="s">
        <v>147</v>
      </c>
      <c r="B50" s="42"/>
      <c r="C50" s="38"/>
      <c r="D50" s="37"/>
      <c r="E50" s="38"/>
      <c r="F50" s="38">
        <v>1</v>
      </c>
      <c r="G50" s="38"/>
      <c r="H50" s="38">
        <v>1</v>
      </c>
      <c r="I50" s="38"/>
      <c r="J50" s="38">
        <v>1</v>
      </c>
      <c r="K50" s="38"/>
      <c r="L50" s="38"/>
      <c r="M50" s="38">
        <f>SUM(F50:L50)</f>
        <v>3</v>
      </c>
      <c r="N50" s="38">
        <f>M50</f>
        <v>3</v>
      </c>
    </row>
    <row r="51" spans="1:14" ht="23.25" customHeight="1" x14ac:dyDescent="0.2">
      <c r="A51" s="126" t="s">
        <v>148</v>
      </c>
      <c r="B51" s="126"/>
      <c r="C51" s="126"/>
      <c r="D51" s="43"/>
      <c r="E51" s="38">
        <f>E37+E38+E39+E44+E48+E49+E50</f>
        <v>7</v>
      </c>
      <c r="F51" s="38">
        <f t="shared" ref="F51:L51" si="5">F37+F38+F39+F44+F48+F49+F50</f>
        <v>42</v>
      </c>
      <c r="G51" s="38">
        <f t="shared" si="5"/>
        <v>54</v>
      </c>
      <c r="H51" s="38">
        <f t="shared" si="5"/>
        <v>76</v>
      </c>
      <c r="I51" s="38">
        <f t="shared" si="5"/>
        <v>23</v>
      </c>
      <c r="J51" s="38">
        <f t="shared" si="5"/>
        <v>55</v>
      </c>
      <c r="K51" s="38">
        <f t="shared" si="5"/>
        <v>125</v>
      </c>
      <c r="L51" s="38">
        <f t="shared" si="5"/>
        <v>15</v>
      </c>
      <c r="M51" s="38">
        <f>M37+M38+M39+M44+M48+M49+M50</f>
        <v>390</v>
      </c>
      <c r="N51" s="38">
        <f>N37+N38+N39+N40+N49+N50</f>
        <v>397</v>
      </c>
    </row>
  </sheetData>
  <mergeCells count="18">
    <mergeCell ref="A51:C51"/>
    <mergeCell ref="B32:B35"/>
    <mergeCell ref="N32:N35"/>
    <mergeCell ref="A37:C37"/>
    <mergeCell ref="A40:A48"/>
    <mergeCell ref="B40:B44"/>
    <mergeCell ref="N40:N48"/>
    <mergeCell ref="B45:B48"/>
    <mergeCell ref="B4:C4"/>
    <mergeCell ref="A5:A36"/>
    <mergeCell ref="B5:B11"/>
    <mergeCell ref="N5:N11"/>
    <mergeCell ref="B12:B17"/>
    <mergeCell ref="N12:N17"/>
    <mergeCell ref="B18:B26"/>
    <mergeCell ref="N18:N26"/>
    <mergeCell ref="B27:B31"/>
    <mergeCell ref="N27:N31"/>
  </mergeCells>
  <phoneticPr fontId="2"/>
  <printOptions horizontalCentered="1"/>
  <pageMargins left="0.6692913385826772" right="0.55118110236220474" top="0.78740157480314965" bottom="3.937007874015748E-2" header="0.35433070866141736" footer="0"/>
  <pageSetup paperSize="9" scale="67" orientation="portrait" cellComments="asDisplayed" r:id="rId1"/>
  <headerFooter alignWithMargins="0">
    <oddHeader xml:space="preserve">&amp;R2019/04/01現在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showZeros="0" view="pageBreakPreview" zoomScale="70" zoomScaleNormal="70" zoomScaleSheetLayoutView="70" workbookViewId="0">
      <selection activeCell="J44" sqref="J44"/>
    </sheetView>
  </sheetViews>
  <sheetFormatPr defaultRowHeight="17.25" x14ac:dyDescent="0.2"/>
  <cols>
    <col min="1" max="1" width="5" style="39" bestFit="1" customWidth="1"/>
    <col min="2" max="2" width="5.375" style="39" customWidth="1"/>
    <col min="3" max="3" width="38.125" style="39" customWidth="1"/>
    <col min="4" max="4" width="24.125" style="44" hidden="1" customWidth="1"/>
    <col min="5" max="12" width="7.875" style="39" customWidth="1"/>
    <col min="13" max="13" width="7.875" style="39" hidden="1" customWidth="1"/>
    <col min="14" max="14" width="7.875" style="45" customWidth="1"/>
    <col min="15" max="15" width="7.875" style="46" customWidth="1"/>
    <col min="16" max="16384" width="9" style="39"/>
  </cols>
  <sheetData>
    <row r="1" spans="1:15" s="35" customFormat="1" ht="70.5" x14ac:dyDescent="0.2">
      <c r="A1" s="28" t="s">
        <v>3</v>
      </c>
      <c r="B1" s="102"/>
      <c r="C1" s="103"/>
      <c r="D1" s="29" t="s">
        <v>4</v>
      </c>
      <c r="E1" s="30" t="s">
        <v>5</v>
      </c>
      <c r="F1" s="31" t="s">
        <v>6</v>
      </c>
      <c r="G1" s="32" t="s">
        <v>7</v>
      </c>
      <c r="H1" s="33" t="s">
        <v>8</v>
      </c>
      <c r="I1" s="33" t="s">
        <v>9</v>
      </c>
      <c r="J1" s="33" t="s">
        <v>10</v>
      </c>
      <c r="K1" s="33" t="s">
        <v>11</v>
      </c>
      <c r="L1" s="33" t="s">
        <v>12</v>
      </c>
      <c r="M1" s="34" t="s">
        <v>168</v>
      </c>
      <c r="N1" s="30" t="s">
        <v>13</v>
      </c>
      <c r="O1" s="32" t="s">
        <v>14</v>
      </c>
    </row>
    <row r="2" spans="1:15" ht="22.5" customHeight="1" x14ac:dyDescent="0.2">
      <c r="A2" s="132" t="s">
        <v>76</v>
      </c>
      <c r="B2" s="127" t="s">
        <v>77</v>
      </c>
      <c r="C2" s="36" t="s">
        <v>151</v>
      </c>
      <c r="D2" s="37" t="s">
        <v>79</v>
      </c>
      <c r="E2" s="38">
        <v>1</v>
      </c>
      <c r="F2" s="38">
        <v>2</v>
      </c>
      <c r="G2" s="38">
        <v>2</v>
      </c>
      <c r="H2" s="38">
        <v>6</v>
      </c>
      <c r="I2" s="38">
        <v>2</v>
      </c>
      <c r="J2" s="38">
        <v>4</v>
      </c>
      <c r="K2" s="38">
        <v>1</v>
      </c>
      <c r="L2" s="38"/>
      <c r="M2" s="38">
        <f>SUM(G2:L2)</f>
        <v>15</v>
      </c>
      <c r="N2" s="38">
        <f>SUM(F2:L2)</f>
        <v>17</v>
      </c>
      <c r="O2" s="131">
        <f>SUM(N2:N6)+1</f>
        <v>39</v>
      </c>
    </row>
    <row r="3" spans="1:15" ht="22.5" customHeight="1" x14ac:dyDescent="0.2">
      <c r="A3" s="126"/>
      <c r="B3" s="127"/>
      <c r="C3" s="36" t="s">
        <v>152</v>
      </c>
      <c r="D3" s="40" t="s">
        <v>81</v>
      </c>
      <c r="E3" s="38"/>
      <c r="F3" s="38">
        <v>1</v>
      </c>
      <c r="G3" s="38">
        <v>1</v>
      </c>
      <c r="H3" s="38">
        <v>1</v>
      </c>
      <c r="I3" s="38"/>
      <c r="J3" s="38"/>
      <c r="K3" s="38">
        <v>1</v>
      </c>
      <c r="L3" s="38"/>
      <c r="M3" s="38">
        <f>SUM(G3:L3)</f>
        <v>3</v>
      </c>
      <c r="N3" s="38">
        <f t="shared" ref="N3:N11" si="0">SUM(F3:L3)</f>
        <v>4</v>
      </c>
      <c r="O3" s="131"/>
    </row>
    <row r="4" spans="1:15" ht="22.5" customHeight="1" x14ac:dyDescent="0.2">
      <c r="A4" s="126"/>
      <c r="B4" s="127"/>
      <c r="C4" s="36" t="s">
        <v>84</v>
      </c>
      <c r="D4" s="37" t="s">
        <v>85</v>
      </c>
      <c r="E4" s="38"/>
      <c r="F4" s="38">
        <v>1</v>
      </c>
      <c r="G4" s="38">
        <v>2</v>
      </c>
      <c r="H4" s="38">
        <v>2</v>
      </c>
      <c r="I4" s="38"/>
      <c r="J4" s="38">
        <v>1</v>
      </c>
      <c r="K4" s="38">
        <v>2</v>
      </c>
      <c r="L4" s="38"/>
      <c r="M4" s="38">
        <f>SUM(G4:L4)</f>
        <v>7</v>
      </c>
      <c r="N4" s="38">
        <f t="shared" si="0"/>
        <v>8</v>
      </c>
      <c r="O4" s="131"/>
    </row>
    <row r="5" spans="1:15" ht="22.5" customHeight="1" x14ac:dyDescent="0.2">
      <c r="A5" s="126"/>
      <c r="B5" s="127"/>
      <c r="C5" s="37" t="s">
        <v>158</v>
      </c>
      <c r="D5" s="37" t="s">
        <v>87</v>
      </c>
      <c r="E5" s="38"/>
      <c r="F5" s="38">
        <v>1</v>
      </c>
      <c r="G5" s="38">
        <v>1</v>
      </c>
      <c r="H5" s="38"/>
      <c r="I5" s="38"/>
      <c r="J5" s="38">
        <v>1</v>
      </c>
      <c r="K5" s="38">
        <v>1</v>
      </c>
      <c r="L5" s="38"/>
      <c r="M5" s="38">
        <f t="shared" ref="M5:M11" si="1">SUM(G5:L5)</f>
        <v>3</v>
      </c>
      <c r="N5" s="38">
        <f t="shared" si="0"/>
        <v>4</v>
      </c>
      <c r="O5" s="131"/>
    </row>
    <row r="6" spans="1:15" ht="22.5" customHeight="1" x14ac:dyDescent="0.2">
      <c r="A6" s="126"/>
      <c r="B6" s="127"/>
      <c r="C6" s="36" t="s">
        <v>89</v>
      </c>
      <c r="D6" s="37" t="s">
        <v>90</v>
      </c>
      <c r="E6" s="38"/>
      <c r="F6" s="38">
        <v>1</v>
      </c>
      <c r="G6" s="38">
        <v>1</v>
      </c>
      <c r="H6" s="38">
        <v>1</v>
      </c>
      <c r="I6" s="38"/>
      <c r="J6" s="38">
        <v>2</v>
      </c>
      <c r="K6" s="38"/>
      <c r="L6" s="38"/>
      <c r="M6" s="38">
        <f t="shared" si="1"/>
        <v>4</v>
      </c>
      <c r="N6" s="38">
        <f t="shared" si="0"/>
        <v>5</v>
      </c>
      <c r="O6" s="131"/>
    </row>
    <row r="7" spans="1:15" ht="23.25" customHeight="1" x14ac:dyDescent="0.2">
      <c r="A7" s="126"/>
      <c r="B7" s="127" t="s">
        <v>91</v>
      </c>
      <c r="C7" s="36" t="s">
        <v>159</v>
      </c>
      <c r="D7" s="40"/>
      <c r="E7" s="38">
        <v>1</v>
      </c>
      <c r="F7" s="38">
        <v>1</v>
      </c>
      <c r="G7" s="38">
        <v>1</v>
      </c>
      <c r="H7" s="38">
        <v>3</v>
      </c>
      <c r="I7" s="38">
        <v>1</v>
      </c>
      <c r="J7" s="38">
        <v>0</v>
      </c>
      <c r="K7" s="38">
        <v>1</v>
      </c>
      <c r="L7" s="38">
        <v>0</v>
      </c>
      <c r="M7" s="38"/>
      <c r="N7" s="38">
        <f t="shared" si="0"/>
        <v>7</v>
      </c>
      <c r="O7" s="128">
        <f>SUM(N7:N13)+1</f>
        <v>64</v>
      </c>
    </row>
    <row r="8" spans="1:15" ht="23.25" customHeight="1" x14ac:dyDescent="0.2">
      <c r="A8" s="126"/>
      <c r="B8" s="127"/>
      <c r="C8" s="36" t="s">
        <v>160</v>
      </c>
      <c r="D8" s="37" t="s">
        <v>94</v>
      </c>
      <c r="E8" s="38"/>
      <c r="F8" s="38">
        <v>1</v>
      </c>
      <c r="G8" s="38">
        <v>1</v>
      </c>
      <c r="H8" s="38">
        <v>1</v>
      </c>
      <c r="I8" s="38"/>
      <c r="J8" s="38">
        <v>1</v>
      </c>
      <c r="K8" s="38">
        <v>1</v>
      </c>
      <c r="L8" s="38"/>
      <c r="M8" s="38">
        <f>SUM(G8:L8)</f>
        <v>4</v>
      </c>
      <c r="N8" s="38">
        <f t="shared" si="0"/>
        <v>5</v>
      </c>
      <c r="O8" s="129"/>
    </row>
    <row r="9" spans="1:15" ht="23.25" customHeight="1" x14ac:dyDescent="0.2">
      <c r="A9" s="126"/>
      <c r="B9" s="127"/>
      <c r="C9" s="41" t="s">
        <v>154</v>
      </c>
      <c r="D9" s="41" t="s">
        <v>97</v>
      </c>
      <c r="E9" s="38"/>
      <c r="F9" s="38">
        <v>1</v>
      </c>
      <c r="G9" s="38"/>
      <c r="H9" s="38">
        <v>5</v>
      </c>
      <c r="I9" s="38"/>
      <c r="J9" s="38">
        <v>1</v>
      </c>
      <c r="K9" s="38"/>
      <c r="L9" s="38"/>
      <c r="M9" s="38">
        <f t="shared" si="1"/>
        <v>6</v>
      </c>
      <c r="N9" s="38">
        <f t="shared" si="0"/>
        <v>7</v>
      </c>
      <c r="O9" s="129"/>
    </row>
    <row r="10" spans="1:15" ht="23.25" customHeight="1" x14ac:dyDescent="0.2">
      <c r="A10" s="126"/>
      <c r="B10" s="127"/>
      <c r="C10" s="36" t="s">
        <v>155</v>
      </c>
      <c r="D10" s="37"/>
      <c r="E10" s="38"/>
      <c r="F10" s="38">
        <v>1</v>
      </c>
      <c r="G10" s="38">
        <v>1</v>
      </c>
      <c r="H10" s="38">
        <v>2</v>
      </c>
      <c r="I10" s="38">
        <v>1</v>
      </c>
      <c r="J10" s="38">
        <v>0</v>
      </c>
      <c r="K10" s="38">
        <v>1</v>
      </c>
      <c r="L10" s="38">
        <v>0</v>
      </c>
      <c r="M10" s="38"/>
      <c r="N10" s="38">
        <f t="shared" si="0"/>
        <v>6</v>
      </c>
      <c r="O10" s="129"/>
    </row>
    <row r="11" spans="1:15" ht="23.25" customHeight="1" x14ac:dyDescent="0.2">
      <c r="A11" s="126"/>
      <c r="B11" s="127"/>
      <c r="C11" s="36" t="s">
        <v>157</v>
      </c>
      <c r="D11" s="40" t="s">
        <v>83</v>
      </c>
      <c r="E11" s="38"/>
      <c r="F11" s="38">
        <v>1</v>
      </c>
      <c r="G11" s="38">
        <v>1</v>
      </c>
      <c r="H11" s="38">
        <v>1</v>
      </c>
      <c r="I11" s="38"/>
      <c r="J11" s="38">
        <v>2</v>
      </c>
      <c r="K11" s="38">
        <v>3</v>
      </c>
      <c r="L11" s="38"/>
      <c r="M11" s="38">
        <f t="shared" si="1"/>
        <v>7</v>
      </c>
      <c r="N11" s="38">
        <f t="shared" si="0"/>
        <v>8</v>
      </c>
      <c r="O11" s="129"/>
    </row>
    <row r="12" spans="1:15" ht="23.25" customHeight="1" x14ac:dyDescent="0.2">
      <c r="A12" s="126"/>
      <c r="B12" s="127"/>
      <c r="C12" s="37" t="s">
        <v>99</v>
      </c>
      <c r="D12" s="37"/>
      <c r="E12" s="38"/>
      <c r="F12" s="38">
        <v>2</v>
      </c>
      <c r="G12" s="38">
        <v>1</v>
      </c>
      <c r="H12" s="38">
        <v>5</v>
      </c>
      <c r="I12" s="38">
        <v>1</v>
      </c>
      <c r="J12" s="38">
        <v>2</v>
      </c>
      <c r="K12" s="38">
        <v>8</v>
      </c>
      <c r="L12" s="38">
        <v>0</v>
      </c>
      <c r="M12" s="38"/>
      <c r="N12" s="38">
        <f t="shared" ref="N12:N37" si="2">SUM(F12:L12)</f>
        <v>19</v>
      </c>
      <c r="O12" s="129"/>
    </row>
    <row r="13" spans="1:15" ht="23.25" customHeight="1" x14ac:dyDescent="0.2">
      <c r="A13" s="126"/>
      <c r="B13" s="127"/>
      <c r="C13" s="37" t="s">
        <v>100</v>
      </c>
      <c r="D13" s="37"/>
      <c r="E13" s="38"/>
      <c r="F13" s="38">
        <v>1</v>
      </c>
      <c r="G13" s="38">
        <v>2</v>
      </c>
      <c r="H13" s="38">
        <v>4</v>
      </c>
      <c r="I13" s="38">
        <v>0</v>
      </c>
      <c r="J13" s="38">
        <v>0</v>
      </c>
      <c r="K13" s="38">
        <v>4</v>
      </c>
      <c r="L13" s="38">
        <v>0</v>
      </c>
      <c r="M13" s="38"/>
      <c r="N13" s="38">
        <f t="shared" si="2"/>
        <v>11</v>
      </c>
      <c r="O13" s="130"/>
    </row>
    <row r="14" spans="1:15" ht="23.25" customHeight="1" x14ac:dyDescent="0.2">
      <c r="A14" s="126"/>
      <c r="B14" s="127" t="s">
        <v>101</v>
      </c>
      <c r="C14" s="36" t="s">
        <v>102</v>
      </c>
      <c r="D14" s="37"/>
      <c r="E14" s="38">
        <v>1</v>
      </c>
      <c r="F14" s="38">
        <v>1</v>
      </c>
      <c r="G14" s="38">
        <v>2</v>
      </c>
      <c r="H14" s="38">
        <v>3</v>
      </c>
      <c r="I14" s="38">
        <v>1</v>
      </c>
      <c r="J14" s="38">
        <v>1</v>
      </c>
      <c r="K14" s="38">
        <v>4</v>
      </c>
      <c r="L14" s="38">
        <v>0</v>
      </c>
      <c r="M14" s="38"/>
      <c r="N14" s="38">
        <f t="shared" si="2"/>
        <v>12</v>
      </c>
      <c r="O14" s="131">
        <f>SUM(N14:N22)+1</f>
        <v>128</v>
      </c>
    </row>
    <row r="15" spans="1:15" ht="23.25" customHeight="1" x14ac:dyDescent="0.2">
      <c r="A15" s="126"/>
      <c r="B15" s="127"/>
      <c r="C15" s="36" t="s">
        <v>103</v>
      </c>
      <c r="D15" s="37"/>
      <c r="E15" s="38"/>
      <c r="F15" s="38">
        <v>1</v>
      </c>
      <c r="G15" s="38">
        <v>3</v>
      </c>
      <c r="H15" s="38">
        <v>1</v>
      </c>
      <c r="I15" s="38">
        <v>2</v>
      </c>
      <c r="J15" s="38">
        <v>3</v>
      </c>
      <c r="K15" s="38">
        <v>5</v>
      </c>
      <c r="L15" s="38">
        <v>0</v>
      </c>
      <c r="M15" s="38" t="e">
        <f>SUM(#REF!)</f>
        <v>#REF!</v>
      </c>
      <c r="N15" s="38">
        <f t="shared" si="2"/>
        <v>15</v>
      </c>
      <c r="O15" s="131"/>
    </row>
    <row r="16" spans="1:15" ht="23.25" customHeight="1" x14ac:dyDescent="0.2">
      <c r="A16" s="126"/>
      <c r="B16" s="127"/>
      <c r="C16" s="37" t="s">
        <v>104</v>
      </c>
      <c r="D16" s="37" t="s">
        <v>105</v>
      </c>
      <c r="E16" s="38"/>
      <c r="F16" s="38">
        <v>1</v>
      </c>
      <c r="G16" s="38">
        <v>1</v>
      </c>
      <c r="H16" s="38">
        <v>1</v>
      </c>
      <c r="I16" s="38">
        <v>1</v>
      </c>
      <c r="J16" s="38">
        <v>2</v>
      </c>
      <c r="K16" s="38">
        <v>1</v>
      </c>
      <c r="L16" s="38"/>
      <c r="M16" s="38">
        <f>SUM(G16:L16)</f>
        <v>6</v>
      </c>
      <c r="N16" s="38">
        <f t="shared" si="2"/>
        <v>7</v>
      </c>
      <c r="O16" s="131"/>
    </row>
    <row r="17" spans="1:15" ht="23.25" customHeight="1" x14ac:dyDescent="0.2">
      <c r="A17" s="126"/>
      <c r="B17" s="127"/>
      <c r="C17" s="37" t="s">
        <v>106</v>
      </c>
      <c r="D17" s="37" t="s">
        <v>106</v>
      </c>
      <c r="E17" s="38"/>
      <c r="F17" s="38"/>
      <c r="G17" s="38"/>
      <c r="H17" s="38">
        <v>1</v>
      </c>
      <c r="I17" s="38"/>
      <c r="J17" s="38"/>
      <c r="K17" s="38"/>
      <c r="L17" s="38"/>
      <c r="M17" s="38">
        <f>SUM(G17:L17)</f>
        <v>1</v>
      </c>
      <c r="N17" s="38">
        <f t="shared" si="2"/>
        <v>1</v>
      </c>
      <c r="O17" s="131"/>
    </row>
    <row r="18" spans="1:15" ht="23.25" customHeight="1" x14ac:dyDescent="0.2">
      <c r="A18" s="126"/>
      <c r="B18" s="127"/>
      <c r="C18" s="47" t="s">
        <v>161</v>
      </c>
      <c r="D18" s="37" t="s">
        <v>108</v>
      </c>
      <c r="E18" s="38"/>
      <c r="F18" s="38">
        <v>1</v>
      </c>
      <c r="G18" s="38"/>
      <c r="H18" s="38">
        <v>2</v>
      </c>
      <c r="I18" s="38"/>
      <c r="J18" s="38">
        <v>2</v>
      </c>
      <c r="K18" s="38">
        <v>3</v>
      </c>
      <c r="L18" s="38"/>
      <c r="M18" s="38">
        <f>SUM(G18:L18)</f>
        <v>7</v>
      </c>
      <c r="N18" s="38">
        <f t="shared" si="2"/>
        <v>8</v>
      </c>
      <c r="O18" s="131"/>
    </row>
    <row r="19" spans="1:15" ht="23.25" customHeight="1" x14ac:dyDescent="0.2">
      <c r="A19" s="126"/>
      <c r="B19" s="127"/>
      <c r="C19" s="37" t="s">
        <v>109</v>
      </c>
      <c r="D19" s="37" t="s">
        <v>109</v>
      </c>
      <c r="E19" s="38"/>
      <c r="F19" s="38"/>
      <c r="G19" s="38">
        <v>1</v>
      </c>
      <c r="H19" s="38">
        <v>1</v>
      </c>
      <c r="I19" s="38">
        <v>3</v>
      </c>
      <c r="J19" s="38">
        <v>3</v>
      </c>
      <c r="K19" s="38">
        <v>11</v>
      </c>
      <c r="L19" s="38"/>
      <c r="M19" s="38">
        <f>SUM(G19:L19)</f>
        <v>19</v>
      </c>
      <c r="N19" s="38">
        <f t="shared" si="2"/>
        <v>19</v>
      </c>
      <c r="O19" s="131"/>
    </row>
    <row r="20" spans="1:15" ht="23.25" customHeight="1" x14ac:dyDescent="0.2">
      <c r="A20" s="126"/>
      <c r="B20" s="127"/>
      <c r="C20" s="37" t="s">
        <v>110</v>
      </c>
      <c r="D20" s="37" t="s">
        <v>110</v>
      </c>
      <c r="E20" s="38"/>
      <c r="F20" s="38"/>
      <c r="G20" s="38">
        <v>5</v>
      </c>
      <c r="H20" s="38">
        <v>5</v>
      </c>
      <c r="I20" s="38">
        <v>1</v>
      </c>
      <c r="J20" s="38">
        <v>9</v>
      </c>
      <c r="K20" s="38">
        <v>19</v>
      </c>
      <c r="L20" s="38"/>
      <c r="M20" s="38">
        <f>SUM(G20:L20)</f>
        <v>39</v>
      </c>
      <c r="N20" s="38">
        <f t="shared" si="2"/>
        <v>39</v>
      </c>
      <c r="O20" s="131"/>
    </row>
    <row r="21" spans="1:15" ht="23.25" customHeight="1" x14ac:dyDescent="0.2">
      <c r="A21" s="126"/>
      <c r="B21" s="127"/>
      <c r="C21" s="36" t="s">
        <v>111</v>
      </c>
      <c r="D21" s="37"/>
      <c r="E21" s="38"/>
      <c r="F21" s="38">
        <v>1</v>
      </c>
      <c r="G21" s="38">
        <v>3</v>
      </c>
      <c r="H21" s="38">
        <v>5</v>
      </c>
      <c r="I21" s="38">
        <v>1</v>
      </c>
      <c r="J21" s="38">
        <v>1</v>
      </c>
      <c r="K21" s="38">
        <v>6</v>
      </c>
      <c r="L21" s="38">
        <v>0</v>
      </c>
      <c r="M21" s="38"/>
      <c r="N21" s="38">
        <f t="shared" si="2"/>
        <v>17</v>
      </c>
      <c r="O21" s="131"/>
    </row>
    <row r="22" spans="1:15" ht="23.25" customHeight="1" x14ac:dyDescent="0.2">
      <c r="A22" s="126"/>
      <c r="B22" s="127"/>
      <c r="C22" s="37" t="s">
        <v>112</v>
      </c>
      <c r="D22" s="37" t="s">
        <v>113</v>
      </c>
      <c r="E22" s="38"/>
      <c r="F22" s="38">
        <v>1</v>
      </c>
      <c r="G22" s="38">
        <v>1</v>
      </c>
      <c r="H22" s="38">
        <v>3</v>
      </c>
      <c r="I22" s="38">
        <v>1</v>
      </c>
      <c r="J22" s="38"/>
      <c r="K22" s="38">
        <v>3</v>
      </c>
      <c r="L22" s="38"/>
      <c r="M22" s="38">
        <f>SUM(G22:L22)</f>
        <v>8</v>
      </c>
      <c r="N22" s="38">
        <f t="shared" si="2"/>
        <v>9</v>
      </c>
      <c r="O22" s="131"/>
    </row>
    <row r="23" spans="1:15" ht="23.25" customHeight="1" x14ac:dyDescent="0.2">
      <c r="A23" s="126"/>
      <c r="B23" s="133" t="s">
        <v>114</v>
      </c>
      <c r="C23" s="37" t="s">
        <v>162</v>
      </c>
      <c r="D23" s="40" t="s">
        <v>116</v>
      </c>
      <c r="E23" s="38">
        <v>1</v>
      </c>
      <c r="F23" s="38">
        <v>1</v>
      </c>
      <c r="G23" s="38">
        <v>2</v>
      </c>
      <c r="H23" s="38">
        <v>1</v>
      </c>
      <c r="I23" s="38"/>
      <c r="J23" s="38">
        <v>1</v>
      </c>
      <c r="K23" s="38">
        <v>1</v>
      </c>
      <c r="L23" s="38"/>
      <c r="M23" s="38">
        <f>SUM(G23:L23)</f>
        <v>5</v>
      </c>
      <c r="N23" s="38">
        <f t="shared" si="2"/>
        <v>6</v>
      </c>
      <c r="O23" s="131">
        <f>SUM(N23:N27)+1</f>
        <v>34</v>
      </c>
    </row>
    <row r="24" spans="1:15" ht="23.25" customHeight="1" x14ac:dyDescent="0.2">
      <c r="A24" s="126"/>
      <c r="B24" s="127"/>
      <c r="C24" s="37" t="s">
        <v>163</v>
      </c>
      <c r="D24" s="40" t="s">
        <v>164</v>
      </c>
      <c r="E24" s="38"/>
      <c r="F24" s="38">
        <v>1</v>
      </c>
      <c r="G24" s="38">
        <v>1</v>
      </c>
      <c r="H24" s="38">
        <v>1</v>
      </c>
      <c r="I24" s="38">
        <v>1</v>
      </c>
      <c r="J24" s="38">
        <v>1</v>
      </c>
      <c r="K24" s="38">
        <v>3</v>
      </c>
      <c r="L24" s="38"/>
      <c r="M24" s="38">
        <f>SUM(G24:L24)</f>
        <v>7</v>
      </c>
      <c r="N24" s="38">
        <f t="shared" si="2"/>
        <v>8</v>
      </c>
      <c r="O24" s="131"/>
    </row>
    <row r="25" spans="1:15" ht="23.25" customHeight="1" x14ac:dyDescent="0.2">
      <c r="A25" s="126"/>
      <c r="B25" s="127"/>
      <c r="C25" s="37" t="s">
        <v>117</v>
      </c>
      <c r="D25" s="37"/>
      <c r="E25" s="38"/>
      <c r="F25" s="38">
        <v>1</v>
      </c>
      <c r="G25" s="38">
        <v>1</v>
      </c>
      <c r="H25" s="38">
        <v>4</v>
      </c>
      <c r="I25" s="38">
        <v>1</v>
      </c>
      <c r="J25" s="38">
        <v>1</v>
      </c>
      <c r="K25" s="38">
        <v>3</v>
      </c>
      <c r="L25" s="38">
        <v>0</v>
      </c>
      <c r="M25" s="38"/>
      <c r="N25" s="38">
        <f t="shared" si="2"/>
        <v>11</v>
      </c>
      <c r="O25" s="131"/>
    </row>
    <row r="26" spans="1:15" ht="23.25" customHeight="1" x14ac:dyDescent="0.2">
      <c r="A26" s="126"/>
      <c r="B26" s="127"/>
      <c r="C26" s="37" t="s">
        <v>118</v>
      </c>
      <c r="D26" s="37" t="s">
        <v>118</v>
      </c>
      <c r="E26" s="38"/>
      <c r="F26" s="38">
        <v>1</v>
      </c>
      <c r="G26" s="38"/>
      <c r="H26" s="38"/>
      <c r="I26" s="38">
        <v>1</v>
      </c>
      <c r="J26" s="38"/>
      <c r="K26" s="38"/>
      <c r="L26" s="38"/>
      <c r="M26" s="38">
        <f>SUM(G26:L26)</f>
        <v>1</v>
      </c>
      <c r="N26" s="38">
        <f t="shared" si="2"/>
        <v>2</v>
      </c>
      <c r="O26" s="131"/>
    </row>
    <row r="27" spans="1:15" ht="23.25" customHeight="1" x14ac:dyDescent="0.2">
      <c r="A27" s="126"/>
      <c r="B27" s="127"/>
      <c r="C27" s="37" t="s">
        <v>119</v>
      </c>
      <c r="D27" s="37" t="s">
        <v>120</v>
      </c>
      <c r="E27" s="38"/>
      <c r="F27" s="38">
        <v>1</v>
      </c>
      <c r="G27" s="38"/>
      <c r="H27" s="38">
        <v>1</v>
      </c>
      <c r="I27" s="38">
        <v>1</v>
      </c>
      <c r="J27" s="38"/>
      <c r="K27" s="38">
        <v>3</v>
      </c>
      <c r="L27" s="38"/>
      <c r="M27" s="38">
        <f>SUM(G27:L27)</f>
        <v>5</v>
      </c>
      <c r="N27" s="38">
        <f t="shared" si="2"/>
        <v>6</v>
      </c>
      <c r="O27" s="131"/>
    </row>
    <row r="28" spans="1:15" ht="23.25" customHeight="1" x14ac:dyDescent="0.2">
      <c r="A28" s="126"/>
      <c r="B28" s="127" t="s">
        <v>121</v>
      </c>
      <c r="C28" s="36" t="s">
        <v>122</v>
      </c>
      <c r="D28" s="37"/>
      <c r="E28" s="38">
        <v>1</v>
      </c>
      <c r="F28" s="38">
        <v>1</v>
      </c>
      <c r="G28" s="38">
        <v>2</v>
      </c>
      <c r="H28" s="38">
        <v>6</v>
      </c>
      <c r="I28" s="38">
        <v>1</v>
      </c>
      <c r="J28" s="38">
        <v>3</v>
      </c>
      <c r="K28" s="38">
        <v>6</v>
      </c>
      <c r="L28" s="38">
        <v>2</v>
      </c>
      <c r="M28" s="38"/>
      <c r="N28" s="38">
        <f t="shared" si="2"/>
        <v>21</v>
      </c>
      <c r="O28" s="128">
        <f>SUM(N28:N31)+1</f>
        <v>57</v>
      </c>
    </row>
    <row r="29" spans="1:15" ht="23.25" customHeight="1" x14ac:dyDescent="0.2">
      <c r="A29" s="126"/>
      <c r="B29" s="127"/>
      <c r="C29" s="37" t="s">
        <v>123</v>
      </c>
      <c r="D29" s="37"/>
      <c r="E29" s="38"/>
      <c r="F29" s="38">
        <v>1</v>
      </c>
      <c r="G29" s="38">
        <v>3</v>
      </c>
      <c r="H29" s="38">
        <v>2</v>
      </c>
      <c r="I29" s="38">
        <v>0</v>
      </c>
      <c r="J29" s="38">
        <v>0</v>
      </c>
      <c r="K29" s="38">
        <v>2</v>
      </c>
      <c r="L29" s="38">
        <v>3</v>
      </c>
      <c r="M29" s="38"/>
      <c r="N29" s="38">
        <f t="shared" si="2"/>
        <v>11</v>
      </c>
      <c r="O29" s="129"/>
    </row>
    <row r="30" spans="1:15" ht="23.25" customHeight="1" x14ac:dyDescent="0.2">
      <c r="A30" s="126"/>
      <c r="B30" s="127"/>
      <c r="C30" s="37" t="s">
        <v>165</v>
      </c>
      <c r="D30" s="37" t="s">
        <v>166</v>
      </c>
      <c r="E30" s="38"/>
      <c r="F30" s="38">
        <v>1</v>
      </c>
      <c r="G30" s="38">
        <v>1</v>
      </c>
      <c r="H30" s="38">
        <v>2</v>
      </c>
      <c r="I30" s="38"/>
      <c r="J30" s="38">
        <v>2</v>
      </c>
      <c r="K30" s="38">
        <v>4</v>
      </c>
      <c r="L30" s="38"/>
      <c r="M30" s="38">
        <f>SUM(G30:L30)</f>
        <v>9</v>
      </c>
      <c r="N30" s="38">
        <f t="shared" si="2"/>
        <v>10</v>
      </c>
      <c r="O30" s="129"/>
    </row>
    <row r="31" spans="1:15" ht="23.25" customHeight="1" x14ac:dyDescent="0.2">
      <c r="A31" s="126"/>
      <c r="B31" s="127"/>
      <c r="C31" s="36" t="s">
        <v>125</v>
      </c>
      <c r="D31" s="37"/>
      <c r="E31" s="38"/>
      <c r="F31" s="38">
        <v>1</v>
      </c>
      <c r="G31" s="38">
        <v>2</v>
      </c>
      <c r="H31" s="38">
        <v>5</v>
      </c>
      <c r="I31" s="38">
        <v>0</v>
      </c>
      <c r="J31" s="38">
        <v>1</v>
      </c>
      <c r="K31" s="38">
        <v>5</v>
      </c>
      <c r="L31" s="38">
        <v>0</v>
      </c>
      <c r="M31" s="38"/>
      <c r="N31" s="38">
        <f t="shared" si="2"/>
        <v>14</v>
      </c>
      <c r="O31" s="130"/>
    </row>
    <row r="32" spans="1:15" ht="22.5" customHeight="1" x14ac:dyDescent="0.2">
      <c r="A32" s="126"/>
      <c r="B32" s="38" t="s">
        <v>126</v>
      </c>
      <c r="C32" s="38"/>
      <c r="D32" s="37"/>
      <c r="E32" s="38">
        <v>1</v>
      </c>
      <c r="F32" s="38"/>
      <c r="G32" s="38">
        <v>1</v>
      </c>
      <c r="H32" s="38">
        <v>1</v>
      </c>
      <c r="I32" s="38"/>
      <c r="J32" s="38"/>
      <c r="K32" s="38"/>
      <c r="L32" s="38"/>
      <c r="M32" s="38">
        <f>SUM(G32:L32)</f>
        <v>2</v>
      </c>
      <c r="N32" s="38">
        <f t="shared" si="2"/>
        <v>2</v>
      </c>
      <c r="O32" s="38">
        <f>E32+N32</f>
        <v>3</v>
      </c>
    </row>
    <row r="33" spans="1:15" ht="22.5" customHeight="1" x14ac:dyDescent="0.2">
      <c r="A33" s="131" t="s">
        <v>127</v>
      </c>
      <c r="B33" s="131"/>
      <c r="C33" s="131"/>
      <c r="D33" s="37"/>
      <c r="E33" s="38">
        <f>SUM(E2:E32)</f>
        <v>6</v>
      </c>
      <c r="F33" s="38">
        <f t="shared" ref="F33:L33" si="3">SUM(F2:F32)</f>
        <v>29</v>
      </c>
      <c r="G33" s="38">
        <f t="shared" si="3"/>
        <v>43</v>
      </c>
      <c r="H33" s="38">
        <f t="shared" si="3"/>
        <v>76</v>
      </c>
      <c r="I33" s="38">
        <f t="shared" si="3"/>
        <v>20</v>
      </c>
      <c r="J33" s="38">
        <f t="shared" si="3"/>
        <v>44</v>
      </c>
      <c r="K33" s="38">
        <f t="shared" si="3"/>
        <v>102</v>
      </c>
      <c r="L33" s="38">
        <f t="shared" si="3"/>
        <v>5</v>
      </c>
      <c r="M33" s="38"/>
      <c r="N33" s="38">
        <f>SUM(N2:N32)</f>
        <v>319</v>
      </c>
      <c r="O33" s="38">
        <f>SUM(O2:O32)</f>
        <v>325</v>
      </c>
    </row>
    <row r="34" spans="1:15" ht="23.25" customHeight="1" x14ac:dyDescent="0.2">
      <c r="A34" s="38" t="s">
        <v>128</v>
      </c>
      <c r="B34" s="38"/>
      <c r="C34" s="38"/>
      <c r="D34" s="37" t="s">
        <v>129</v>
      </c>
      <c r="E34" s="38">
        <v>1</v>
      </c>
      <c r="F34" s="38">
        <v>1</v>
      </c>
      <c r="G34" s="38">
        <v>1</v>
      </c>
      <c r="H34" s="38">
        <v>1</v>
      </c>
      <c r="I34" s="38">
        <v>1</v>
      </c>
      <c r="J34" s="38"/>
      <c r="K34" s="38"/>
      <c r="L34" s="38"/>
      <c r="M34" s="38">
        <f>SUM(G34:L34)</f>
        <v>3</v>
      </c>
      <c r="N34" s="38">
        <f t="shared" si="2"/>
        <v>4</v>
      </c>
      <c r="O34" s="38">
        <f>E34+N34</f>
        <v>5</v>
      </c>
    </row>
    <row r="35" spans="1:15" ht="23.25" customHeight="1" x14ac:dyDescent="0.2">
      <c r="A35" s="38" t="s">
        <v>130</v>
      </c>
      <c r="B35" s="38"/>
      <c r="C35" s="38"/>
      <c r="D35" s="37" t="s">
        <v>131</v>
      </c>
      <c r="E35" s="38"/>
      <c r="F35" s="38">
        <v>1</v>
      </c>
      <c r="G35" s="38">
        <v>1</v>
      </c>
      <c r="H35" s="38"/>
      <c r="I35" s="38"/>
      <c r="J35" s="38">
        <v>1</v>
      </c>
      <c r="K35" s="38"/>
      <c r="L35" s="38"/>
      <c r="M35" s="38">
        <f>SUM(G35:L35)</f>
        <v>2</v>
      </c>
      <c r="N35" s="38">
        <f t="shared" si="2"/>
        <v>3</v>
      </c>
      <c r="O35" s="38">
        <f>E35+N35</f>
        <v>3</v>
      </c>
    </row>
    <row r="36" spans="1:15" ht="23.25" customHeight="1" x14ac:dyDescent="0.2">
      <c r="A36" s="132" t="s">
        <v>132</v>
      </c>
      <c r="B36" s="107" t="s">
        <v>133</v>
      </c>
      <c r="C36" s="37" t="s">
        <v>134</v>
      </c>
      <c r="D36" s="37" t="s">
        <v>135</v>
      </c>
      <c r="E36" s="38">
        <v>1</v>
      </c>
      <c r="F36" s="38">
        <v>1</v>
      </c>
      <c r="G36" s="38">
        <v>1</v>
      </c>
      <c r="H36" s="38"/>
      <c r="I36" s="38"/>
      <c r="J36" s="38"/>
      <c r="K36" s="38">
        <v>1</v>
      </c>
      <c r="L36" s="38"/>
      <c r="M36" s="38">
        <f>SUM(G36:L36)</f>
        <v>2</v>
      </c>
      <c r="N36" s="38">
        <f t="shared" si="2"/>
        <v>3</v>
      </c>
      <c r="O36" s="128">
        <f>SUM(N40,N44)+1</f>
        <v>56</v>
      </c>
    </row>
    <row r="37" spans="1:15" ht="23.25" customHeight="1" x14ac:dyDescent="0.2">
      <c r="A37" s="126"/>
      <c r="B37" s="107"/>
      <c r="C37" s="37" t="s">
        <v>136</v>
      </c>
      <c r="D37" s="37" t="s">
        <v>137</v>
      </c>
      <c r="E37" s="38"/>
      <c r="F37" s="38">
        <v>1</v>
      </c>
      <c r="G37" s="38">
        <v>1</v>
      </c>
      <c r="H37" s="38">
        <v>3</v>
      </c>
      <c r="I37" s="38"/>
      <c r="J37" s="38"/>
      <c r="K37" s="38"/>
      <c r="L37" s="38"/>
      <c r="M37" s="38">
        <f>SUM(G37:L37)</f>
        <v>4</v>
      </c>
      <c r="N37" s="38">
        <f t="shared" si="2"/>
        <v>5</v>
      </c>
      <c r="O37" s="129"/>
    </row>
    <row r="38" spans="1:15" ht="23.25" customHeight="1" x14ac:dyDescent="0.2">
      <c r="A38" s="126"/>
      <c r="B38" s="107"/>
      <c r="C38" s="37" t="s">
        <v>167</v>
      </c>
      <c r="D38" s="40"/>
      <c r="E38" s="38"/>
      <c r="F38" s="38">
        <v>1</v>
      </c>
      <c r="G38" s="38">
        <v>2</v>
      </c>
      <c r="H38" s="38">
        <v>1</v>
      </c>
      <c r="I38" s="38">
        <v>0</v>
      </c>
      <c r="J38" s="38">
        <v>3</v>
      </c>
      <c r="K38" s="38">
        <v>2</v>
      </c>
      <c r="L38" s="38">
        <v>0</v>
      </c>
      <c r="M38" s="38"/>
      <c r="N38" s="38">
        <f>SUM(F38:L38)</f>
        <v>9</v>
      </c>
      <c r="O38" s="129"/>
    </row>
    <row r="39" spans="1:15" ht="23.25" customHeight="1" x14ac:dyDescent="0.2">
      <c r="A39" s="126"/>
      <c r="B39" s="107"/>
      <c r="C39" s="37" t="s">
        <v>139</v>
      </c>
      <c r="D39" s="37"/>
      <c r="E39" s="38"/>
      <c r="F39" s="38">
        <v>1</v>
      </c>
      <c r="G39" s="38">
        <v>1</v>
      </c>
      <c r="H39" s="38">
        <v>1</v>
      </c>
      <c r="I39" s="38">
        <v>0</v>
      </c>
      <c r="J39" s="38">
        <v>1</v>
      </c>
      <c r="K39" s="38">
        <v>4</v>
      </c>
      <c r="L39" s="38">
        <v>0</v>
      </c>
      <c r="M39" s="38" t="e">
        <f>SUM(#REF!)</f>
        <v>#REF!</v>
      </c>
      <c r="N39" s="38">
        <f>SUM(F39:L39)</f>
        <v>8</v>
      </c>
      <c r="O39" s="129"/>
    </row>
    <row r="40" spans="1:15" ht="23.25" customHeight="1" x14ac:dyDescent="0.2">
      <c r="A40" s="126"/>
      <c r="B40" s="107"/>
      <c r="C40" s="37" t="s">
        <v>140</v>
      </c>
      <c r="D40" s="37"/>
      <c r="E40" s="38">
        <f>SUM(E36:E39)</f>
        <v>1</v>
      </c>
      <c r="F40" s="38">
        <f t="shared" ref="F40:N40" si="4">SUM(F36:F39)</f>
        <v>4</v>
      </c>
      <c r="G40" s="38">
        <f t="shared" si="4"/>
        <v>5</v>
      </c>
      <c r="H40" s="38">
        <f t="shared" si="4"/>
        <v>5</v>
      </c>
      <c r="I40" s="38">
        <f t="shared" si="4"/>
        <v>0</v>
      </c>
      <c r="J40" s="38">
        <f t="shared" si="4"/>
        <v>4</v>
      </c>
      <c r="K40" s="38">
        <f t="shared" si="4"/>
        <v>7</v>
      </c>
      <c r="L40" s="38">
        <f t="shared" si="4"/>
        <v>0</v>
      </c>
      <c r="M40" s="38"/>
      <c r="N40" s="38">
        <f t="shared" si="4"/>
        <v>25</v>
      </c>
      <c r="O40" s="129"/>
    </row>
    <row r="41" spans="1:15" ht="23.25" customHeight="1" x14ac:dyDescent="0.2">
      <c r="A41" s="126"/>
      <c r="B41" s="107" t="s">
        <v>141</v>
      </c>
      <c r="C41" s="37" t="s">
        <v>142</v>
      </c>
      <c r="D41" s="37" t="s">
        <v>142</v>
      </c>
      <c r="E41" s="38"/>
      <c r="F41" s="38"/>
      <c r="G41" s="38"/>
      <c r="H41" s="38">
        <v>5</v>
      </c>
      <c r="I41" s="38"/>
      <c r="J41" s="38">
        <v>2</v>
      </c>
      <c r="K41" s="38">
        <v>9</v>
      </c>
      <c r="L41" s="38"/>
      <c r="M41" s="38">
        <f>SUM(G41:L41)</f>
        <v>16</v>
      </c>
      <c r="N41" s="38">
        <f>SUM(F41:L41)</f>
        <v>16</v>
      </c>
      <c r="O41" s="129"/>
    </row>
    <row r="42" spans="1:15" ht="23.25" customHeight="1" x14ac:dyDescent="0.2">
      <c r="A42" s="126"/>
      <c r="B42" s="107"/>
      <c r="C42" s="37" t="s">
        <v>143</v>
      </c>
      <c r="D42" s="37" t="s">
        <v>143</v>
      </c>
      <c r="E42" s="38"/>
      <c r="F42" s="38"/>
      <c r="G42" s="38"/>
      <c r="H42" s="38"/>
      <c r="I42" s="38"/>
      <c r="J42" s="38"/>
      <c r="K42" s="38"/>
      <c r="L42" s="38">
        <v>11</v>
      </c>
      <c r="M42" s="38">
        <f>SUM(G42:L42)</f>
        <v>11</v>
      </c>
      <c r="N42" s="38">
        <f>SUM(F42:L42)</f>
        <v>11</v>
      </c>
      <c r="O42" s="129"/>
    </row>
    <row r="43" spans="1:15" ht="23.25" customHeight="1" x14ac:dyDescent="0.2">
      <c r="A43" s="126"/>
      <c r="B43" s="107"/>
      <c r="C43" s="37" t="s">
        <v>144</v>
      </c>
      <c r="D43" s="37"/>
      <c r="E43" s="38"/>
      <c r="F43" s="38">
        <v>1</v>
      </c>
      <c r="G43" s="38"/>
      <c r="H43" s="38">
        <v>1</v>
      </c>
      <c r="I43" s="38"/>
      <c r="J43" s="38"/>
      <c r="K43" s="38">
        <v>1</v>
      </c>
      <c r="L43" s="38"/>
      <c r="M43" s="38">
        <f>SUM(G43:L43)</f>
        <v>2</v>
      </c>
      <c r="N43" s="38">
        <f>SUM(F43:L43)</f>
        <v>3</v>
      </c>
      <c r="O43" s="129"/>
    </row>
    <row r="44" spans="1:15" ht="23.25" customHeight="1" x14ac:dyDescent="0.2">
      <c r="A44" s="126"/>
      <c r="B44" s="107"/>
      <c r="C44" s="37" t="s">
        <v>145</v>
      </c>
      <c r="D44" s="37"/>
      <c r="E44" s="38">
        <f>SUM(E41:E43)</f>
        <v>0</v>
      </c>
      <c r="F44" s="38">
        <f t="shared" ref="F44:N44" si="5">SUM(F41:F43)</f>
        <v>1</v>
      </c>
      <c r="G44" s="38">
        <f t="shared" si="5"/>
        <v>0</v>
      </c>
      <c r="H44" s="38">
        <f t="shared" si="5"/>
        <v>6</v>
      </c>
      <c r="I44" s="38">
        <f t="shared" si="5"/>
        <v>0</v>
      </c>
      <c r="J44" s="38">
        <f t="shared" si="5"/>
        <v>2</v>
      </c>
      <c r="K44" s="38">
        <f t="shared" si="5"/>
        <v>10</v>
      </c>
      <c r="L44" s="38">
        <f t="shared" si="5"/>
        <v>11</v>
      </c>
      <c r="M44" s="38">
        <f t="shared" si="5"/>
        <v>29</v>
      </c>
      <c r="N44" s="38">
        <f t="shared" si="5"/>
        <v>30</v>
      </c>
      <c r="O44" s="130"/>
    </row>
    <row r="45" spans="1:15" ht="23.25" customHeight="1" x14ac:dyDescent="0.2">
      <c r="A45" s="38" t="s">
        <v>146</v>
      </c>
      <c r="B45" s="38"/>
      <c r="C45" s="37"/>
      <c r="D45" s="37"/>
      <c r="E45" s="38"/>
      <c r="F45" s="38">
        <v>1</v>
      </c>
      <c r="G45" s="38"/>
      <c r="H45" s="38"/>
      <c r="I45" s="38"/>
      <c r="J45" s="38"/>
      <c r="K45" s="38"/>
      <c r="L45" s="38"/>
      <c r="M45" s="38">
        <f>SUM(G45:L45)</f>
        <v>0</v>
      </c>
      <c r="N45" s="38">
        <f>SUM(F45:L45)</f>
        <v>1</v>
      </c>
      <c r="O45" s="38">
        <f>E45+N45</f>
        <v>1</v>
      </c>
    </row>
    <row r="46" spans="1:15" ht="23.25" customHeight="1" x14ac:dyDescent="0.2">
      <c r="A46" s="38" t="s">
        <v>147</v>
      </c>
      <c r="B46" s="42"/>
      <c r="C46" s="38"/>
      <c r="D46" s="37"/>
      <c r="E46" s="38"/>
      <c r="F46" s="38">
        <v>1</v>
      </c>
      <c r="G46" s="38">
        <v>0</v>
      </c>
      <c r="H46" s="38">
        <v>1</v>
      </c>
      <c r="I46" s="38">
        <v>0</v>
      </c>
      <c r="J46" s="38">
        <v>0</v>
      </c>
      <c r="K46" s="38">
        <v>1</v>
      </c>
      <c r="L46" s="38">
        <v>0</v>
      </c>
      <c r="M46" s="38"/>
      <c r="N46" s="38">
        <f>SUM(F46:L46)</f>
        <v>3</v>
      </c>
      <c r="O46" s="38">
        <f>N46</f>
        <v>3</v>
      </c>
    </row>
    <row r="47" spans="1:15" ht="23.25" customHeight="1" x14ac:dyDescent="0.2">
      <c r="A47" s="126" t="s">
        <v>148</v>
      </c>
      <c r="B47" s="126"/>
      <c r="C47" s="126"/>
      <c r="D47" s="43"/>
      <c r="E47" s="38">
        <f>E33+E34+E35+E40+E44+E45+E46</f>
        <v>8</v>
      </c>
      <c r="F47" s="38">
        <f t="shared" ref="F47:N47" si="6">F33+F34+F35+F40+F44+F45+F46</f>
        <v>38</v>
      </c>
      <c r="G47" s="38">
        <f t="shared" si="6"/>
        <v>50</v>
      </c>
      <c r="H47" s="38">
        <f t="shared" si="6"/>
        <v>89</v>
      </c>
      <c r="I47" s="38">
        <f t="shared" si="6"/>
        <v>21</v>
      </c>
      <c r="J47" s="38">
        <f t="shared" si="6"/>
        <v>51</v>
      </c>
      <c r="K47" s="38">
        <f t="shared" si="6"/>
        <v>120</v>
      </c>
      <c r="L47" s="38">
        <f t="shared" si="6"/>
        <v>16</v>
      </c>
      <c r="M47" s="38" t="e">
        <f>SUM(M2:M45)</f>
        <v>#REF!</v>
      </c>
      <c r="N47" s="38">
        <f t="shared" si="6"/>
        <v>385</v>
      </c>
      <c r="O47" s="38">
        <f>O33+O34+O35+O36+O45+O46</f>
        <v>393</v>
      </c>
    </row>
  </sheetData>
  <mergeCells count="18">
    <mergeCell ref="A47:C47"/>
    <mergeCell ref="B28:B31"/>
    <mergeCell ref="O28:O31"/>
    <mergeCell ref="A33:C33"/>
    <mergeCell ref="A36:A44"/>
    <mergeCell ref="B36:B40"/>
    <mergeCell ref="O36:O44"/>
    <mergeCell ref="B41:B44"/>
    <mergeCell ref="B1:C1"/>
    <mergeCell ref="A2:A32"/>
    <mergeCell ref="B2:B6"/>
    <mergeCell ref="O2:O6"/>
    <mergeCell ref="B7:B13"/>
    <mergeCell ref="O7:O13"/>
    <mergeCell ref="B14:B22"/>
    <mergeCell ref="O14:O22"/>
    <mergeCell ref="B23:B27"/>
    <mergeCell ref="O23:O27"/>
  </mergeCells>
  <phoneticPr fontId="2"/>
  <printOptions horizontalCentered="1"/>
  <pageMargins left="0.6692913385826772" right="0.55118110236220474" top="0.78740157480314965" bottom="3.937007874015748E-2" header="0.35433070866141736" footer="0"/>
  <pageSetup paperSize="9" scale="67" orientation="portrait" cellComments="asDisplayed" r:id="rId1"/>
  <headerFooter alignWithMargins="0">
    <oddHeader xml:space="preserve">&amp;R2019/04/01現在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5"/>
  <sheetViews>
    <sheetView workbookViewId="0">
      <selection activeCell="N18" sqref="N18"/>
    </sheetView>
  </sheetViews>
  <sheetFormatPr defaultRowHeight="21" x14ac:dyDescent="0.2"/>
  <cols>
    <col min="1" max="2" width="4.875" style="1" customWidth="1"/>
    <col min="3" max="3" width="30" style="1" customWidth="1"/>
    <col min="4" max="11" width="7.625" style="1" customWidth="1"/>
    <col min="12" max="13" width="7.625" style="2" customWidth="1"/>
    <col min="14" max="16384" width="9" style="1"/>
  </cols>
  <sheetData>
    <row r="1" spans="1:13" x14ac:dyDescent="0.2">
      <c r="A1" s="4" t="s">
        <v>169</v>
      </c>
      <c r="D1" s="27"/>
    </row>
    <row r="2" spans="1:13" ht="42.75" customHeight="1" x14ac:dyDescent="0.2">
      <c r="A2" s="8" t="s">
        <v>3</v>
      </c>
      <c r="B2" s="141" t="s">
        <v>170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173</v>
      </c>
      <c r="K2" s="7" t="s">
        <v>174</v>
      </c>
      <c r="L2" s="7" t="s">
        <v>13</v>
      </c>
      <c r="M2" s="7" t="s">
        <v>14</v>
      </c>
    </row>
    <row r="3" spans="1:13" ht="20.25" customHeight="1" x14ac:dyDescent="0.2">
      <c r="A3" s="149" t="s">
        <v>175</v>
      </c>
      <c r="B3" s="143" t="s">
        <v>176</v>
      </c>
      <c r="C3" s="9" t="s">
        <v>151</v>
      </c>
      <c r="D3" s="10">
        <v>1</v>
      </c>
      <c r="E3" s="10">
        <v>1</v>
      </c>
      <c r="F3" s="10">
        <v>4</v>
      </c>
      <c r="G3" s="10">
        <v>2</v>
      </c>
      <c r="H3" s="10">
        <v>1</v>
      </c>
      <c r="I3" s="10">
        <v>1</v>
      </c>
      <c r="J3" s="10">
        <v>5</v>
      </c>
      <c r="K3" s="10"/>
      <c r="L3" s="10">
        <f>SUM(E3:K3)</f>
        <v>14</v>
      </c>
      <c r="M3" s="140">
        <f>SUM(D3:D6)+SUM(L3:L6)</f>
        <v>42</v>
      </c>
    </row>
    <row r="4" spans="1:13" ht="20.25" customHeight="1" x14ac:dyDescent="0.2">
      <c r="A4" s="150"/>
      <c r="B4" s="143"/>
      <c r="C4" s="9" t="s">
        <v>84</v>
      </c>
      <c r="D4" s="10"/>
      <c r="E4" s="10">
        <v>1</v>
      </c>
      <c r="F4" s="10">
        <v>2</v>
      </c>
      <c r="G4" s="10">
        <v>3</v>
      </c>
      <c r="H4" s="10">
        <v>1</v>
      </c>
      <c r="I4" s="10">
        <v>2</v>
      </c>
      <c r="J4" s="10">
        <v>6</v>
      </c>
      <c r="K4" s="10"/>
      <c r="L4" s="10">
        <f t="shared" ref="L4:L41" si="0">SUM(E4:K4)</f>
        <v>15</v>
      </c>
      <c r="M4" s="144"/>
    </row>
    <row r="5" spans="1:13" ht="20.25" customHeight="1" x14ac:dyDescent="0.2">
      <c r="A5" s="150"/>
      <c r="B5" s="143"/>
      <c r="C5" s="9" t="s">
        <v>177</v>
      </c>
      <c r="D5" s="10"/>
      <c r="E5" s="10">
        <v>1</v>
      </c>
      <c r="F5" s="10">
        <v>2</v>
      </c>
      <c r="G5" s="10">
        <v>1</v>
      </c>
      <c r="H5" s="10"/>
      <c r="I5" s="10"/>
      <c r="J5" s="10">
        <v>3</v>
      </c>
      <c r="K5" s="10"/>
      <c r="L5" s="10">
        <f t="shared" si="0"/>
        <v>7</v>
      </c>
      <c r="M5" s="144"/>
    </row>
    <row r="6" spans="1:13" ht="20.25" customHeight="1" x14ac:dyDescent="0.2">
      <c r="A6" s="150"/>
      <c r="B6" s="143"/>
      <c r="C6" s="9" t="s">
        <v>89</v>
      </c>
      <c r="D6" s="10"/>
      <c r="E6" s="10">
        <v>1</v>
      </c>
      <c r="F6" s="10">
        <v>1</v>
      </c>
      <c r="G6" s="10"/>
      <c r="H6" s="10">
        <v>1</v>
      </c>
      <c r="I6" s="10">
        <v>2</v>
      </c>
      <c r="J6" s="10"/>
      <c r="K6" s="10"/>
      <c r="L6" s="10">
        <f t="shared" si="0"/>
        <v>5</v>
      </c>
      <c r="M6" s="144"/>
    </row>
    <row r="7" spans="1:13" ht="20.25" customHeight="1" x14ac:dyDescent="0.2">
      <c r="A7" s="150"/>
      <c r="B7" s="143" t="s">
        <v>91</v>
      </c>
      <c r="C7" s="9" t="s">
        <v>178</v>
      </c>
      <c r="D7" s="10">
        <v>1</v>
      </c>
      <c r="E7" s="10">
        <v>1</v>
      </c>
      <c r="F7" s="10">
        <v>3</v>
      </c>
      <c r="G7" s="10">
        <v>2</v>
      </c>
      <c r="H7" s="10">
        <v>1</v>
      </c>
      <c r="I7" s="10">
        <v>1</v>
      </c>
      <c r="J7" s="10">
        <v>2</v>
      </c>
      <c r="K7" s="10"/>
      <c r="L7" s="10">
        <f t="shared" si="0"/>
        <v>10</v>
      </c>
      <c r="M7" s="140">
        <f>SUM(D7:D12)+SUM(L7:L12)</f>
        <v>59</v>
      </c>
    </row>
    <row r="8" spans="1:13" ht="20.25" customHeight="1" x14ac:dyDescent="0.2">
      <c r="A8" s="150"/>
      <c r="B8" s="144"/>
      <c r="C8" s="9" t="s">
        <v>179</v>
      </c>
      <c r="D8" s="10"/>
      <c r="E8" s="10">
        <v>1</v>
      </c>
      <c r="F8" s="10">
        <v>1</v>
      </c>
      <c r="G8" s="10">
        <v>3</v>
      </c>
      <c r="H8" s="10">
        <v>1</v>
      </c>
      <c r="I8" s="10">
        <v>1</v>
      </c>
      <c r="J8" s="10"/>
      <c r="K8" s="10"/>
      <c r="L8" s="10">
        <f t="shared" si="0"/>
        <v>7</v>
      </c>
      <c r="M8" s="140"/>
    </row>
    <row r="9" spans="1:13" ht="20.25" customHeight="1" x14ac:dyDescent="0.2">
      <c r="A9" s="150"/>
      <c r="B9" s="144"/>
      <c r="C9" s="9" t="s">
        <v>180</v>
      </c>
      <c r="D9" s="10"/>
      <c r="E9" s="10">
        <v>1</v>
      </c>
      <c r="F9" s="10">
        <v>1</v>
      </c>
      <c r="G9" s="10">
        <v>2</v>
      </c>
      <c r="H9" s="10"/>
      <c r="I9" s="10"/>
      <c r="J9" s="10">
        <v>1</v>
      </c>
      <c r="K9" s="10"/>
      <c r="L9" s="10">
        <f t="shared" si="0"/>
        <v>5</v>
      </c>
      <c r="M9" s="140"/>
    </row>
    <row r="10" spans="1:13" ht="20.25" customHeight="1" x14ac:dyDescent="0.2">
      <c r="A10" s="150"/>
      <c r="B10" s="144"/>
      <c r="C10" s="9" t="s">
        <v>181</v>
      </c>
      <c r="D10" s="10"/>
      <c r="E10" s="10">
        <v>1</v>
      </c>
      <c r="F10" s="10">
        <v>2</v>
      </c>
      <c r="G10" s="10">
        <v>1</v>
      </c>
      <c r="H10" s="10"/>
      <c r="I10" s="10"/>
      <c r="J10" s="10">
        <v>4</v>
      </c>
      <c r="K10" s="10"/>
      <c r="L10" s="10">
        <f t="shared" si="0"/>
        <v>8</v>
      </c>
      <c r="M10" s="140"/>
    </row>
    <row r="11" spans="1:13" ht="20.25" customHeight="1" x14ac:dyDescent="0.2">
      <c r="A11" s="150"/>
      <c r="B11" s="144"/>
      <c r="C11" s="9" t="s">
        <v>182</v>
      </c>
      <c r="D11" s="10"/>
      <c r="E11" s="10">
        <v>1</v>
      </c>
      <c r="F11" s="10">
        <v>2</v>
      </c>
      <c r="G11" s="10">
        <v>4</v>
      </c>
      <c r="H11" s="10">
        <v>2</v>
      </c>
      <c r="I11" s="10">
        <v>4</v>
      </c>
      <c r="J11" s="10">
        <v>4</v>
      </c>
      <c r="K11" s="10"/>
      <c r="L11" s="10">
        <f t="shared" si="0"/>
        <v>17</v>
      </c>
      <c r="M11" s="140"/>
    </row>
    <row r="12" spans="1:13" ht="20.25" customHeight="1" x14ac:dyDescent="0.2">
      <c r="A12" s="150"/>
      <c r="B12" s="144"/>
      <c r="C12" s="9" t="s">
        <v>183</v>
      </c>
      <c r="D12" s="10"/>
      <c r="E12" s="10">
        <v>1</v>
      </c>
      <c r="F12" s="10">
        <v>2</v>
      </c>
      <c r="G12" s="10">
        <v>5</v>
      </c>
      <c r="H12" s="10"/>
      <c r="I12" s="10">
        <v>1</v>
      </c>
      <c r="J12" s="10">
        <v>2</v>
      </c>
      <c r="K12" s="10"/>
      <c r="L12" s="10">
        <f t="shared" si="0"/>
        <v>11</v>
      </c>
      <c r="M12" s="140"/>
    </row>
    <row r="13" spans="1:13" ht="20.25" customHeight="1" x14ac:dyDescent="0.2">
      <c r="A13" s="150"/>
      <c r="B13" s="143" t="s">
        <v>184</v>
      </c>
      <c r="C13" s="9" t="s">
        <v>185</v>
      </c>
      <c r="D13" s="10">
        <v>1</v>
      </c>
      <c r="E13" s="10">
        <v>1</v>
      </c>
      <c r="F13" s="10">
        <v>3</v>
      </c>
      <c r="G13" s="10">
        <v>3</v>
      </c>
      <c r="H13" s="10"/>
      <c r="I13" s="10">
        <v>1</v>
      </c>
      <c r="J13" s="10">
        <v>3</v>
      </c>
      <c r="K13" s="10"/>
      <c r="L13" s="10">
        <f t="shared" si="0"/>
        <v>11</v>
      </c>
      <c r="M13" s="140">
        <f>SUM(D13:D20)+SUM(L13:L20)</f>
        <v>119</v>
      </c>
    </row>
    <row r="14" spans="1:13" ht="20.25" customHeight="1" x14ac:dyDescent="0.2">
      <c r="A14" s="150"/>
      <c r="B14" s="143"/>
      <c r="C14" s="9" t="s">
        <v>186</v>
      </c>
      <c r="D14" s="10"/>
      <c r="E14" s="10">
        <v>1</v>
      </c>
      <c r="F14" s="10">
        <v>3</v>
      </c>
      <c r="G14" s="10">
        <v>3</v>
      </c>
      <c r="H14" s="10">
        <v>2</v>
      </c>
      <c r="I14" s="10"/>
      <c r="J14" s="10">
        <v>5</v>
      </c>
      <c r="K14" s="10"/>
      <c r="L14" s="10">
        <f t="shared" si="0"/>
        <v>14</v>
      </c>
      <c r="M14" s="140"/>
    </row>
    <row r="15" spans="1:13" ht="20.25" customHeight="1" x14ac:dyDescent="0.2">
      <c r="A15" s="150"/>
      <c r="B15" s="143"/>
      <c r="C15" s="9" t="s">
        <v>187</v>
      </c>
      <c r="D15" s="10"/>
      <c r="E15" s="10">
        <v>1</v>
      </c>
      <c r="F15" s="10">
        <v>2</v>
      </c>
      <c r="G15" s="10">
        <v>4</v>
      </c>
      <c r="H15" s="10">
        <v>2</v>
      </c>
      <c r="I15" s="10"/>
      <c r="J15" s="10">
        <v>4</v>
      </c>
      <c r="K15" s="10"/>
      <c r="L15" s="10">
        <f t="shared" si="0"/>
        <v>13</v>
      </c>
      <c r="M15" s="140"/>
    </row>
    <row r="16" spans="1:13" ht="20.25" customHeight="1" x14ac:dyDescent="0.2">
      <c r="A16" s="150"/>
      <c r="B16" s="143"/>
      <c r="C16" s="9" t="s">
        <v>106</v>
      </c>
      <c r="D16" s="10"/>
      <c r="E16" s="10"/>
      <c r="F16" s="10"/>
      <c r="G16" s="10">
        <v>1</v>
      </c>
      <c r="H16" s="10"/>
      <c r="I16" s="10"/>
      <c r="J16" s="10"/>
      <c r="K16" s="10"/>
      <c r="L16" s="10">
        <f t="shared" si="0"/>
        <v>1</v>
      </c>
      <c r="M16" s="140"/>
    </row>
    <row r="17" spans="1:13" ht="20.25" customHeight="1" x14ac:dyDescent="0.2">
      <c r="A17" s="150"/>
      <c r="B17" s="143"/>
      <c r="C17" s="9" t="s">
        <v>109</v>
      </c>
      <c r="D17" s="10"/>
      <c r="E17" s="10"/>
      <c r="F17" s="10"/>
      <c r="G17" s="10">
        <v>1</v>
      </c>
      <c r="H17" s="10">
        <v>1</v>
      </c>
      <c r="I17" s="10">
        <v>3</v>
      </c>
      <c r="J17" s="10">
        <v>4</v>
      </c>
      <c r="K17" s="10"/>
      <c r="L17" s="10">
        <f t="shared" si="0"/>
        <v>9</v>
      </c>
      <c r="M17" s="140"/>
    </row>
    <row r="18" spans="1:13" ht="20.25" customHeight="1" x14ac:dyDescent="0.2">
      <c r="A18" s="150"/>
      <c r="B18" s="143"/>
      <c r="C18" s="9" t="s">
        <v>110</v>
      </c>
      <c r="D18" s="10"/>
      <c r="E18" s="10"/>
      <c r="F18" s="10">
        <v>4</v>
      </c>
      <c r="G18" s="10">
        <v>6</v>
      </c>
      <c r="H18" s="10">
        <v>5</v>
      </c>
      <c r="I18" s="10">
        <v>7</v>
      </c>
      <c r="J18" s="10">
        <v>22</v>
      </c>
      <c r="K18" s="10">
        <v>1</v>
      </c>
      <c r="L18" s="10">
        <f t="shared" si="0"/>
        <v>45</v>
      </c>
      <c r="M18" s="140"/>
    </row>
    <row r="19" spans="1:13" ht="20.25" customHeight="1" x14ac:dyDescent="0.2">
      <c r="A19" s="150"/>
      <c r="B19" s="143"/>
      <c r="C19" s="9" t="s">
        <v>188</v>
      </c>
      <c r="D19" s="10"/>
      <c r="E19" s="10">
        <v>1</v>
      </c>
      <c r="F19" s="10">
        <v>3</v>
      </c>
      <c r="G19" s="10">
        <v>3</v>
      </c>
      <c r="H19" s="10">
        <v>1</v>
      </c>
      <c r="I19" s="10">
        <v>3</v>
      </c>
      <c r="J19" s="10">
        <v>6</v>
      </c>
      <c r="K19" s="10"/>
      <c r="L19" s="10">
        <f t="shared" si="0"/>
        <v>17</v>
      </c>
      <c r="M19" s="140"/>
    </row>
    <row r="20" spans="1:13" ht="20.25" customHeight="1" x14ac:dyDescent="0.2">
      <c r="A20" s="150"/>
      <c r="B20" s="143"/>
      <c r="C20" s="9" t="s">
        <v>112</v>
      </c>
      <c r="D20" s="10"/>
      <c r="E20" s="10">
        <v>1</v>
      </c>
      <c r="F20" s="10">
        <v>2</v>
      </c>
      <c r="G20" s="10">
        <v>2</v>
      </c>
      <c r="H20" s="10">
        <v>1</v>
      </c>
      <c r="I20" s="10"/>
      <c r="J20" s="10">
        <v>2</v>
      </c>
      <c r="K20" s="10"/>
      <c r="L20" s="10">
        <f t="shared" si="0"/>
        <v>8</v>
      </c>
      <c r="M20" s="140"/>
    </row>
    <row r="21" spans="1:13" ht="20.25" customHeight="1" x14ac:dyDescent="0.2">
      <c r="A21" s="150"/>
      <c r="B21" s="137" t="s">
        <v>114</v>
      </c>
      <c r="C21" s="9" t="s">
        <v>162</v>
      </c>
      <c r="D21" s="10">
        <v>1</v>
      </c>
      <c r="E21" s="10">
        <v>1</v>
      </c>
      <c r="F21" s="10">
        <v>3</v>
      </c>
      <c r="G21" s="10">
        <v>3</v>
      </c>
      <c r="H21" s="10">
        <v>1</v>
      </c>
      <c r="I21" s="10">
        <v>1</v>
      </c>
      <c r="J21" s="10">
        <v>6</v>
      </c>
      <c r="K21" s="10"/>
      <c r="L21" s="10">
        <f t="shared" si="0"/>
        <v>15</v>
      </c>
      <c r="M21" s="140">
        <f>SUM(D21:D24)+SUM(L21:L24)</f>
        <v>36</v>
      </c>
    </row>
    <row r="22" spans="1:13" ht="20.25" customHeight="1" x14ac:dyDescent="0.2">
      <c r="A22" s="150"/>
      <c r="B22" s="138"/>
      <c r="C22" s="9" t="s">
        <v>117</v>
      </c>
      <c r="D22" s="10"/>
      <c r="E22" s="10">
        <v>1</v>
      </c>
      <c r="F22" s="10">
        <v>2</v>
      </c>
      <c r="G22" s="10">
        <v>5</v>
      </c>
      <c r="H22" s="10"/>
      <c r="I22" s="10">
        <v>1</v>
      </c>
      <c r="J22" s="10">
        <v>3</v>
      </c>
      <c r="K22" s="10"/>
      <c r="L22" s="10">
        <f t="shared" si="0"/>
        <v>12</v>
      </c>
      <c r="M22" s="140"/>
    </row>
    <row r="23" spans="1:13" ht="20.25" customHeight="1" x14ac:dyDescent="0.2">
      <c r="A23" s="150"/>
      <c r="B23" s="138"/>
      <c r="C23" s="24" t="s">
        <v>118</v>
      </c>
      <c r="D23" s="10"/>
      <c r="E23" s="10"/>
      <c r="F23" s="10">
        <v>1</v>
      </c>
      <c r="G23" s="10"/>
      <c r="H23" s="10">
        <v>1</v>
      </c>
      <c r="I23" s="10"/>
      <c r="J23" s="10"/>
      <c r="K23" s="10"/>
      <c r="L23" s="10">
        <f t="shared" si="0"/>
        <v>2</v>
      </c>
      <c r="M23" s="140"/>
    </row>
    <row r="24" spans="1:13" ht="20.25" customHeight="1" x14ac:dyDescent="0.2">
      <c r="A24" s="150"/>
      <c r="B24" s="139"/>
      <c r="C24" s="9" t="s">
        <v>119</v>
      </c>
      <c r="D24" s="10"/>
      <c r="E24" s="10">
        <v>1</v>
      </c>
      <c r="F24" s="10">
        <v>1</v>
      </c>
      <c r="G24" s="10">
        <v>1</v>
      </c>
      <c r="H24" s="10">
        <v>1</v>
      </c>
      <c r="I24" s="10">
        <v>1</v>
      </c>
      <c r="J24" s="10">
        <v>1</v>
      </c>
      <c r="K24" s="10"/>
      <c r="L24" s="10">
        <f t="shared" si="0"/>
        <v>6</v>
      </c>
      <c r="M24" s="140"/>
    </row>
    <row r="25" spans="1:13" ht="20.25" customHeight="1" x14ac:dyDescent="0.2">
      <c r="A25" s="150"/>
      <c r="B25" s="143" t="s">
        <v>121</v>
      </c>
      <c r="C25" s="9" t="s">
        <v>189</v>
      </c>
      <c r="D25" s="10">
        <v>1</v>
      </c>
      <c r="E25" s="10">
        <v>1</v>
      </c>
      <c r="F25" s="10">
        <v>2</v>
      </c>
      <c r="G25" s="10">
        <v>6</v>
      </c>
      <c r="H25" s="10">
        <v>2</v>
      </c>
      <c r="I25" s="10">
        <v>3</v>
      </c>
      <c r="J25" s="10">
        <v>4</v>
      </c>
      <c r="K25" s="10">
        <v>2</v>
      </c>
      <c r="L25" s="10">
        <f t="shared" si="0"/>
        <v>20</v>
      </c>
      <c r="M25" s="140">
        <f>SUM(D25:D28)+SUM(L25:L28)</f>
        <v>56</v>
      </c>
    </row>
    <row r="26" spans="1:13" ht="20.25" customHeight="1" x14ac:dyDescent="0.2">
      <c r="A26" s="150"/>
      <c r="B26" s="143"/>
      <c r="C26" s="9" t="s">
        <v>190</v>
      </c>
      <c r="D26" s="10"/>
      <c r="E26" s="10">
        <v>1</v>
      </c>
      <c r="F26" s="10">
        <v>2</v>
      </c>
      <c r="G26" s="10">
        <v>3</v>
      </c>
      <c r="H26" s="10"/>
      <c r="I26" s="10"/>
      <c r="J26" s="10">
        <v>3</v>
      </c>
      <c r="K26" s="10">
        <v>3</v>
      </c>
      <c r="L26" s="10">
        <f t="shared" si="0"/>
        <v>12</v>
      </c>
      <c r="M26" s="140"/>
    </row>
    <row r="27" spans="1:13" ht="20.25" customHeight="1" x14ac:dyDescent="0.2">
      <c r="A27" s="150"/>
      <c r="B27" s="143"/>
      <c r="C27" s="13" t="s">
        <v>165</v>
      </c>
      <c r="D27" s="10"/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10">
        <v>3</v>
      </c>
      <c r="K27" s="10"/>
      <c r="L27" s="10">
        <f t="shared" si="0"/>
        <v>8</v>
      </c>
      <c r="M27" s="140"/>
    </row>
    <row r="28" spans="1:13" ht="20.25" customHeight="1" x14ac:dyDescent="0.2">
      <c r="A28" s="150"/>
      <c r="B28" s="143"/>
      <c r="C28" s="9" t="s">
        <v>191</v>
      </c>
      <c r="D28" s="10"/>
      <c r="E28" s="10">
        <v>1</v>
      </c>
      <c r="F28" s="10">
        <v>2</v>
      </c>
      <c r="G28" s="10">
        <v>6</v>
      </c>
      <c r="H28" s="10"/>
      <c r="I28" s="10">
        <v>1</v>
      </c>
      <c r="J28" s="10">
        <v>5</v>
      </c>
      <c r="K28" s="10"/>
      <c r="L28" s="10">
        <f t="shared" si="0"/>
        <v>15</v>
      </c>
      <c r="M28" s="140"/>
    </row>
    <row r="29" spans="1:13" ht="20.25" customHeight="1" x14ac:dyDescent="0.2">
      <c r="A29" s="151"/>
      <c r="B29" s="21" t="s">
        <v>126</v>
      </c>
      <c r="C29" s="25"/>
      <c r="D29" s="10"/>
      <c r="E29" s="10">
        <v>1</v>
      </c>
      <c r="F29" s="10">
        <v>1</v>
      </c>
      <c r="G29" s="10"/>
      <c r="H29" s="10">
        <v>1</v>
      </c>
      <c r="I29" s="10"/>
      <c r="J29" s="10"/>
      <c r="K29" s="10"/>
      <c r="L29" s="10">
        <f t="shared" si="0"/>
        <v>3</v>
      </c>
      <c r="M29" s="11">
        <f>D29+L29</f>
        <v>3</v>
      </c>
    </row>
    <row r="30" spans="1:13" ht="20.25" customHeight="1" x14ac:dyDescent="0.2">
      <c r="A30" s="145" t="s">
        <v>192</v>
      </c>
      <c r="B30" s="146"/>
      <c r="C30" s="147"/>
      <c r="D30" s="10">
        <f t="shared" ref="D30:M30" si="1">SUM(D3:D29)</f>
        <v>5</v>
      </c>
      <c r="E30" s="10">
        <f t="shared" si="1"/>
        <v>23</v>
      </c>
      <c r="F30" s="10">
        <f t="shared" si="1"/>
        <v>52</v>
      </c>
      <c r="G30" s="10">
        <f t="shared" si="1"/>
        <v>71</v>
      </c>
      <c r="H30" s="10">
        <f t="shared" si="1"/>
        <v>26</v>
      </c>
      <c r="I30" s="10">
        <f t="shared" si="1"/>
        <v>34</v>
      </c>
      <c r="J30" s="10">
        <f t="shared" si="1"/>
        <v>98</v>
      </c>
      <c r="K30" s="10">
        <f t="shared" si="1"/>
        <v>6</v>
      </c>
      <c r="L30" s="10">
        <f t="shared" si="1"/>
        <v>310</v>
      </c>
      <c r="M30" s="11">
        <f t="shared" si="1"/>
        <v>315</v>
      </c>
    </row>
    <row r="31" spans="1:13" ht="20.25" customHeight="1" x14ac:dyDescent="0.2">
      <c r="A31" s="148" t="s">
        <v>193</v>
      </c>
      <c r="B31" s="148"/>
      <c r="C31" s="148"/>
      <c r="D31" s="10">
        <v>1</v>
      </c>
      <c r="E31" s="10">
        <v>1</v>
      </c>
      <c r="F31" s="10">
        <v>1</v>
      </c>
      <c r="G31" s="10">
        <v>1</v>
      </c>
      <c r="H31" s="10">
        <v>1</v>
      </c>
      <c r="I31" s="10"/>
      <c r="J31" s="10"/>
      <c r="K31" s="10"/>
      <c r="L31" s="10">
        <f t="shared" si="0"/>
        <v>4</v>
      </c>
      <c r="M31" s="11">
        <f>D31+L31</f>
        <v>5</v>
      </c>
    </row>
    <row r="32" spans="1:13" ht="20.25" customHeight="1" x14ac:dyDescent="0.2">
      <c r="A32" s="148" t="s">
        <v>194</v>
      </c>
      <c r="B32" s="148"/>
      <c r="C32" s="148"/>
      <c r="D32" s="10"/>
      <c r="E32" s="10">
        <v>1</v>
      </c>
      <c r="F32" s="10">
        <v>1</v>
      </c>
      <c r="G32" s="10">
        <v>1</v>
      </c>
      <c r="H32" s="10"/>
      <c r="I32" s="10"/>
      <c r="J32" s="10"/>
      <c r="K32" s="10"/>
      <c r="L32" s="10">
        <f t="shared" si="0"/>
        <v>3</v>
      </c>
      <c r="M32" s="11">
        <f>D32+L32</f>
        <v>3</v>
      </c>
    </row>
    <row r="33" spans="1:13" ht="20.25" customHeight="1" x14ac:dyDescent="0.2">
      <c r="A33" s="148" t="s">
        <v>195</v>
      </c>
      <c r="B33" s="148"/>
      <c r="C33" s="148"/>
      <c r="D33" s="10">
        <f>SUM(D30:D32)</f>
        <v>6</v>
      </c>
      <c r="E33" s="10">
        <f t="shared" ref="E33:K33" si="2">SUM(E30:E32)</f>
        <v>25</v>
      </c>
      <c r="F33" s="10">
        <f t="shared" si="2"/>
        <v>54</v>
      </c>
      <c r="G33" s="10">
        <f t="shared" si="2"/>
        <v>73</v>
      </c>
      <c r="H33" s="10">
        <f t="shared" si="2"/>
        <v>27</v>
      </c>
      <c r="I33" s="10">
        <f t="shared" si="2"/>
        <v>34</v>
      </c>
      <c r="J33" s="10">
        <f t="shared" si="2"/>
        <v>98</v>
      </c>
      <c r="K33" s="10">
        <f t="shared" si="2"/>
        <v>6</v>
      </c>
      <c r="L33" s="10">
        <f>SUM(L30:L32)</f>
        <v>317</v>
      </c>
      <c r="M33" s="10">
        <f>SUM(M30:M32)</f>
        <v>323</v>
      </c>
    </row>
    <row r="34" spans="1:13" ht="20.25" customHeight="1" x14ac:dyDescent="0.2">
      <c r="A34" s="162" t="s">
        <v>196</v>
      </c>
      <c r="B34" s="153" t="s">
        <v>133</v>
      </c>
      <c r="C34" s="10" t="s">
        <v>197</v>
      </c>
      <c r="D34" s="10">
        <v>1</v>
      </c>
      <c r="E34" s="10">
        <v>1</v>
      </c>
      <c r="F34" s="10">
        <v>2</v>
      </c>
      <c r="G34" s="10">
        <v>1</v>
      </c>
      <c r="H34" s="10">
        <v>1</v>
      </c>
      <c r="I34" s="10"/>
      <c r="J34" s="10">
        <v>2</v>
      </c>
      <c r="K34" s="10"/>
      <c r="L34" s="10">
        <f t="shared" si="0"/>
        <v>7</v>
      </c>
      <c r="M34" s="134">
        <f>D43+L43</f>
        <v>65</v>
      </c>
    </row>
    <row r="35" spans="1:13" ht="20.25" customHeight="1" x14ac:dyDescent="0.2">
      <c r="A35" s="163"/>
      <c r="B35" s="154"/>
      <c r="C35" s="10" t="s">
        <v>198</v>
      </c>
      <c r="D35" s="10"/>
      <c r="E35" s="10">
        <v>1</v>
      </c>
      <c r="F35" s="10">
        <v>1</v>
      </c>
      <c r="G35" s="10">
        <v>2</v>
      </c>
      <c r="H35" s="10"/>
      <c r="I35" s="10"/>
      <c r="J35" s="10"/>
      <c r="K35" s="10"/>
      <c r="L35" s="10">
        <f t="shared" si="0"/>
        <v>4</v>
      </c>
      <c r="M35" s="135"/>
    </row>
    <row r="36" spans="1:13" ht="20.25" customHeight="1" x14ac:dyDescent="0.2">
      <c r="A36" s="163"/>
      <c r="B36" s="154"/>
      <c r="C36" s="10" t="s">
        <v>199</v>
      </c>
      <c r="D36" s="10">
        <v>1</v>
      </c>
      <c r="E36" s="10">
        <v>1</v>
      </c>
      <c r="F36" s="10">
        <v>1</v>
      </c>
      <c r="G36" s="10">
        <v>1</v>
      </c>
      <c r="H36" s="10">
        <v>1</v>
      </c>
      <c r="I36" s="10">
        <v>1</v>
      </c>
      <c r="J36" s="10">
        <v>2</v>
      </c>
      <c r="K36" s="10"/>
      <c r="L36" s="10">
        <f t="shared" si="0"/>
        <v>7</v>
      </c>
      <c r="M36" s="135"/>
    </row>
    <row r="37" spans="1:13" ht="20.25" customHeight="1" x14ac:dyDescent="0.2">
      <c r="A37" s="163"/>
      <c r="B37" s="154"/>
      <c r="C37" s="10" t="s">
        <v>200</v>
      </c>
      <c r="D37" s="10"/>
      <c r="E37" s="10">
        <v>1</v>
      </c>
      <c r="F37" s="10">
        <v>3</v>
      </c>
      <c r="G37" s="10">
        <v>3</v>
      </c>
      <c r="H37" s="10">
        <v>2</v>
      </c>
      <c r="I37" s="10">
        <v>1</v>
      </c>
      <c r="J37" s="10">
        <v>1</v>
      </c>
      <c r="K37" s="10"/>
      <c r="L37" s="10">
        <f t="shared" si="0"/>
        <v>11</v>
      </c>
      <c r="M37" s="135"/>
    </row>
    <row r="38" spans="1:13" ht="20.25" customHeight="1" x14ac:dyDescent="0.2">
      <c r="A38" s="163"/>
      <c r="B38" s="155"/>
      <c r="C38" s="10" t="s">
        <v>201</v>
      </c>
      <c r="D38" s="10">
        <f t="shared" ref="D38:L38" si="3">SUM(D34:D37)</f>
        <v>2</v>
      </c>
      <c r="E38" s="10">
        <f t="shared" si="3"/>
        <v>4</v>
      </c>
      <c r="F38" s="10">
        <f t="shared" si="3"/>
        <v>7</v>
      </c>
      <c r="G38" s="10">
        <f t="shared" si="3"/>
        <v>7</v>
      </c>
      <c r="H38" s="10">
        <f t="shared" si="3"/>
        <v>4</v>
      </c>
      <c r="I38" s="10">
        <f t="shared" si="3"/>
        <v>2</v>
      </c>
      <c r="J38" s="10">
        <f t="shared" si="3"/>
        <v>5</v>
      </c>
      <c r="K38" s="10"/>
      <c r="L38" s="10">
        <f t="shared" si="3"/>
        <v>29</v>
      </c>
      <c r="M38" s="135"/>
    </row>
    <row r="39" spans="1:13" ht="20.25" customHeight="1" x14ac:dyDescent="0.2">
      <c r="A39" s="163"/>
      <c r="B39" s="156" t="s">
        <v>202</v>
      </c>
      <c r="C39" s="9" t="s">
        <v>142</v>
      </c>
      <c r="D39" s="10"/>
      <c r="E39" s="10"/>
      <c r="F39" s="10"/>
      <c r="G39" s="10">
        <v>6</v>
      </c>
      <c r="H39" s="10"/>
      <c r="I39" s="10">
        <v>2</v>
      </c>
      <c r="J39" s="10">
        <v>11</v>
      </c>
      <c r="K39" s="10"/>
      <c r="L39" s="10">
        <f t="shared" si="0"/>
        <v>19</v>
      </c>
      <c r="M39" s="135"/>
    </row>
    <row r="40" spans="1:13" ht="20.25" customHeight="1" x14ac:dyDescent="0.2">
      <c r="A40" s="163"/>
      <c r="B40" s="157"/>
      <c r="C40" s="9" t="s">
        <v>143</v>
      </c>
      <c r="D40" s="10"/>
      <c r="E40" s="10"/>
      <c r="F40" s="10"/>
      <c r="G40" s="10"/>
      <c r="H40" s="10"/>
      <c r="I40" s="10"/>
      <c r="J40" s="10"/>
      <c r="K40" s="10">
        <v>12</v>
      </c>
      <c r="L40" s="10">
        <f t="shared" si="0"/>
        <v>12</v>
      </c>
      <c r="M40" s="135"/>
    </row>
    <row r="41" spans="1:13" ht="20.25" customHeight="1" x14ac:dyDescent="0.2">
      <c r="A41" s="163"/>
      <c r="B41" s="157"/>
      <c r="C41" s="9" t="s">
        <v>144</v>
      </c>
      <c r="D41" s="10"/>
      <c r="E41" s="10">
        <v>1</v>
      </c>
      <c r="F41" s="10"/>
      <c r="G41" s="10">
        <v>1</v>
      </c>
      <c r="H41" s="10"/>
      <c r="I41" s="10"/>
      <c r="J41" s="10">
        <v>1</v>
      </c>
      <c r="K41" s="10"/>
      <c r="L41" s="10">
        <f t="shared" si="0"/>
        <v>3</v>
      </c>
      <c r="M41" s="135"/>
    </row>
    <row r="42" spans="1:13" ht="20.25" customHeight="1" x14ac:dyDescent="0.2">
      <c r="A42" s="164"/>
      <c r="B42" s="158"/>
      <c r="C42" s="9" t="s">
        <v>203</v>
      </c>
      <c r="D42" s="10"/>
      <c r="E42" s="10">
        <f t="shared" ref="E42:K42" si="4">SUM(E39:E41)</f>
        <v>1</v>
      </c>
      <c r="F42" s="10"/>
      <c r="G42" s="10">
        <f t="shared" si="4"/>
        <v>7</v>
      </c>
      <c r="H42" s="10"/>
      <c r="I42" s="10">
        <f t="shared" si="4"/>
        <v>2</v>
      </c>
      <c r="J42" s="10">
        <f t="shared" si="4"/>
        <v>12</v>
      </c>
      <c r="K42" s="10">
        <f t="shared" si="4"/>
        <v>12</v>
      </c>
      <c r="L42" s="10">
        <f>SUM(L39:L41)</f>
        <v>34</v>
      </c>
      <c r="M42" s="135"/>
    </row>
    <row r="43" spans="1:13" ht="20.25" customHeight="1" x14ac:dyDescent="0.2">
      <c r="A43" s="159" t="s">
        <v>204</v>
      </c>
      <c r="B43" s="160"/>
      <c r="C43" s="161"/>
      <c r="D43" s="10">
        <f>D38+D42</f>
        <v>2</v>
      </c>
      <c r="E43" s="10">
        <f t="shared" ref="E43:K43" si="5">E38+E42</f>
        <v>5</v>
      </c>
      <c r="F43" s="10">
        <f t="shared" si="5"/>
        <v>7</v>
      </c>
      <c r="G43" s="10">
        <f t="shared" si="5"/>
        <v>14</v>
      </c>
      <c r="H43" s="10">
        <f t="shared" si="5"/>
        <v>4</v>
      </c>
      <c r="I43" s="10">
        <f t="shared" si="5"/>
        <v>4</v>
      </c>
      <c r="J43" s="10">
        <f t="shared" si="5"/>
        <v>17</v>
      </c>
      <c r="K43" s="10">
        <f t="shared" si="5"/>
        <v>12</v>
      </c>
      <c r="L43" s="10">
        <f>L38+L42</f>
        <v>63</v>
      </c>
      <c r="M43" s="136"/>
    </row>
    <row r="44" spans="1:13" ht="20.25" customHeight="1" x14ac:dyDescent="0.2">
      <c r="A44" s="165" t="s">
        <v>205</v>
      </c>
      <c r="B44" s="144"/>
      <c r="C44" s="144"/>
      <c r="D44" s="10"/>
      <c r="E44" s="10">
        <v>1</v>
      </c>
      <c r="F44" s="10"/>
      <c r="G44" s="10"/>
      <c r="H44" s="10"/>
      <c r="I44" s="10"/>
      <c r="J44" s="10"/>
      <c r="K44" s="10"/>
      <c r="L44" s="10">
        <f>SUM(E44:K44)</f>
        <v>1</v>
      </c>
      <c r="M44" s="11">
        <f>D44+L44</f>
        <v>1</v>
      </c>
    </row>
    <row r="45" spans="1:13" ht="20.25" customHeight="1" x14ac:dyDescent="0.2">
      <c r="A45" s="144" t="s">
        <v>206</v>
      </c>
      <c r="B45" s="144"/>
      <c r="C45" s="144"/>
      <c r="D45" s="10">
        <v>1</v>
      </c>
      <c r="E45" s="10">
        <v>1</v>
      </c>
      <c r="F45" s="10"/>
      <c r="G45" s="10">
        <v>2</v>
      </c>
      <c r="H45" s="10"/>
      <c r="I45" s="10"/>
      <c r="J45" s="10"/>
      <c r="K45" s="10"/>
      <c r="L45" s="10">
        <f>SUM(E45:K45)</f>
        <v>3</v>
      </c>
      <c r="M45" s="11">
        <f>D45+L45</f>
        <v>4</v>
      </c>
    </row>
    <row r="46" spans="1:13" ht="20.25" customHeight="1" x14ac:dyDescent="0.2">
      <c r="A46" s="152" t="s">
        <v>207</v>
      </c>
      <c r="B46" s="144"/>
      <c r="C46" s="144"/>
      <c r="D46" s="10">
        <f t="shared" ref="D46:L46" si="6">D33+D43+D44+D45</f>
        <v>9</v>
      </c>
      <c r="E46" s="10">
        <f t="shared" si="6"/>
        <v>32</v>
      </c>
      <c r="F46" s="10">
        <f t="shared" si="6"/>
        <v>61</v>
      </c>
      <c r="G46" s="10">
        <f t="shared" si="6"/>
        <v>89</v>
      </c>
      <c r="H46" s="10">
        <f t="shared" si="6"/>
        <v>31</v>
      </c>
      <c r="I46" s="10">
        <f t="shared" si="6"/>
        <v>38</v>
      </c>
      <c r="J46" s="10">
        <f t="shared" si="6"/>
        <v>115</v>
      </c>
      <c r="K46" s="10">
        <f t="shared" si="6"/>
        <v>18</v>
      </c>
      <c r="L46" s="10">
        <f t="shared" si="6"/>
        <v>384</v>
      </c>
      <c r="M46" s="10">
        <f>M33+M34+M44+M45</f>
        <v>393</v>
      </c>
    </row>
    <row r="47" spans="1:13" ht="20.25" customHeight="1" x14ac:dyDescent="0.2">
      <c r="A47" s="19" t="s">
        <v>208</v>
      </c>
      <c r="B47" s="17"/>
      <c r="C47" s="18"/>
      <c r="D47" s="17"/>
      <c r="E47" s="17"/>
      <c r="F47" s="19"/>
      <c r="G47" s="19"/>
      <c r="H47" s="19"/>
      <c r="I47" s="19"/>
      <c r="J47" s="19"/>
      <c r="K47" s="19"/>
      <c r="L47" s="19"/>
      <c r="M47" s="19"/>
    </row>
    <row r="48" spans="1:13" ht="21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ht="21.75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</sheetData>
  <mergeCells count="24">
    <mergeCell ref="A45:C45"/>
    <mergeCell ref="A46:C46"/>
    <mergeCell ref="A32:C32"/>
    <mergeCell ref="A33:C33"/>
    <mergeCell ref="B34:B38"/>
    <mergeCell ref="B39:B42"/>
    <mergeCell ref="A43:C43"/>
    <mergeCell ref="A34:A42"/>
    <mergeCell ref="A44:C44"/>
    <mergeCell ref="M34:M43"/>
    <mergeCell ref="B21:B24"/>
    <mergeCell ref="M21:M24"/>
    <mergeCell ref="B2:C2"/>
    <mergeCell ref="B3:B6"/>
    <mergeCell ref="M3:M6"/>
    <mergeCell ref="B7:B12"/>
    <mergeCell ref="M7:M12"/>
    <mergeCell ref="B13:B20"/>
    <mergeCell ref="M13:M20"/>
    <mergeCell ref="B25:B28"/>
    <mergeCell ref="M25:M28"/>
    <mergeCell ref="A30:C30"/>
    <mergeCell ref="A31:C31"/>
    <mergeCell ref="A3:A2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6"/>
  <sheetViews>
    <sheetView workbookViewId="0"/>
  </sheetViews>
  <sheetFormatPr defaultRowHeight="21" x14ac:dyDescent="0.2"/>
  <cols>
    <col min="1" max="2" width="4.875" style="1" customWidth="1"/>
    <col min="3" max="3" width="30" style="1" customWidth="1"/>
    <col min="4" max="11" width="7.625" style="1" customWidth="1"/>
    <col min="12" max="13" width="7.625" style="2" customWidth="1"/>
    <col min="14" max="16384" width="9" style="1"/>
  </cols>
  <sheetData>
    <row r="1" spans="1:13" x14ac:dyDescent="0.2">
      <c r="A1" s="4" t="s">
        <v>169</v>
      </c>
      <c r="D1" s="27"/>
    </row>
    <row r="2" spans="1:13" ht="42.75" customHeight="1" x14ac:dyDescent="0.2">
      <c r="A2" s="8" t="s">
        <v>3</v>
      </c>
      <c r="B2" s="141" t="s">
        <v>170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209</v>
      </c>
      <c r="K2" s="7" t="s">
        <v>174</v>
      </c>
      <c r="L2" s="7" t="s">
        <v>13</v>
      </c>
      <c r="M2" s="7" t="s">
        <v>14</v>
      </c>
    </row>
    <row r="3" spans="1:13" ht="20.25" customHeight="1" x14ac:dyDescent="0.2">
      <c r="A3" s="166" t="s">
        <v>210</v>
      </c>
      <c r="B3" s="145" t="s">
        <v>211</v>
      </c>
      <c r="C3" s="168"/>
      <c r="D3" s="10">
        <v>1</v>
      </c>
      <c r="E3" s="10"/>
      <c r="F3" s="10"/>
      <c r="G3" s="10"/>
      <c r="H3" s="10"/>
      <c r="I3" s="10"/>
      <c r="J3" s="10"/>
      <c r="K3" s="10"/>
      <c r="L3" s="7"/>
      <c r="M3" s="26">
        <v>1</v>
      </c>
    </row>
    <row r="4" spans="1:13" ht="20.25" customHeight="1" x14ac:dyDescent="0.2">
      <c r="A4" s="167"/>
      <c r="B4" s="143" t="s">
        <v>176</v>
      </c>
      <c r="C4" s="9" t="s">
        <v>151</v>
      </c>
      <c r="D4" s="10">
        <v>1</v>
      </c>
      <c r="E4" s="10">
        <v>1</v>
      </c>
      <c r="F4" s="10">
        <v>3</v>
      </c>
      <c r="G4" s="10">
        <v>3</v>
      </c>
      <c r="H4" s="10">
        <v>1</v>
      </c>
      <c r="I4" s="10">
        <v>1</v>
      </c>
      <c r="J4" s="10">
        <v>6</v>
      </c>
      <c r="K4" s="10"/>
      <c r="L4" s="10">
        <f>SUM(E4:K4)</f>
        <v>15</v>
      </c>
      <c r="M4" s="140">
        <f>SUM(D4:D7)+SUM(L4:L7)</f>
        <v>43</v>
      </c>
    </row>
    <row r="5" spans="1:13" ht="20.25" customHeight="1" x14ac:dyDescent="0.2">
      <c r="A5" s="167"/>
      <c r="B5" s="143"/>
      <c r="C5" s="9" t="s">
        <v>84</v>
      </c>
      <c r="D5" s="10"/>
      <c r="E5" s="10">
        <v>1</v>
      </c>
      <c r="F5" s="10">
        <v>2</v>
      </c>
      <c r="G5" s="10">
        <v>4</v>
      </c>
      <c r="H5" s="10">
        <v>1</v>
      </c>
      <c r="I5" s="10">
        <v>1</v>
      </c>
      <c r="J5" s="10">
        <v>6</v>
      </c>
      <c r="K5" s="10"/>
      <c r="L5" s="10">
        <f t="shared" ref="L5:L42" si="0">SUM(E5:K5)</f>
        <v>15</v>
      </c>
      <c r="M5" s="144"/>
    </row>
    <row r="6" spans="1:13" ht="20.25" customHeight="1" x14ac:dyDescent="0.2">
      <c r="A6" s="167"/>
      <c r="B6" s="143"/>
      <c r="C6" s="9" t="s">
        <v>177</v>
      </c>
      <c r="D6" s="10"/>
      <c r="E6" s="10">
        <v>1</v>
      </c>
      <c r="F6" s="10">
        <v>2</v>
      </c>
      <c r="G6" s="10">
        <v>1</v>
      </c>
      <c r="H6" s="10"/>
      <c r="I6" s="10"/>
      <c r="J6" s="10">
        <v>3</v>
      </c>
      <c r="K6" s="10"/>
      <c r="L6" s="10">
        <f t="shared" si="0"/>
        <v>7</v>
      </c>
      <c r="M6" s="144"/>
    </row>
    <row r="7" spans="1:13" ht="20.25" customHeight="1" x14ac:dyDescent="0.2">
      <c r="A7" s="163" t="s">
        <v>212</v>
      </c>
      <c r="B7" s="143"/>
      <c r="C7" s="9" t="s">
        <v>89</v>
      </c>
      <c r="D7" s="10"/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/>
      <c r="K7" s="10"/>
      <c r="L7" s="10">
        <f t="shared" si="0"/>
        <v>5</v>
      </c>
      <c r="M7" s="144"/>
    </row>
    <row r="8" spans="1:13" ht="20.25" customHeight="1" x14ac:dyDescent="0.2">
      <c r="A8" s="169"/>
      <c r="B8" s="143" t="s">
        <v>91</v>
      </c>
      <c r="C8" s="9" t="s">
        <v>178</v>
      </c>
      <c r="D8" s="10">
        <v>1</v>
      </c>
      <c r="E8" s="10">
        <v>1</v>
      </c>
      <c r="F8" s="10">
        <v>2</v>
      </c>
      <c r="G8" s="10">
        <v>3</v>
      </c>
      <c r="H8" s="10"/>
      <c r="I8" s="10">
        <v>2</v>
      </c>
      <c r="J8" s="10">
        <v>3</v>
      </c>
      <c r="K8" s="10"/>
      <c r="L8" s="10">
        <f t="shared" si="0"/>
        <v>11</v>
      </c>
      <c r="M8" s="140">
        <f>SUM(D8:D13)+SUM(L8:L13)</f>
        <v>60</v>
      </c>
    </row>
    <row r="9" spans="1:13" ht="20.25" customHeight="1" x14ac:dyDescent="0.2">
      <c r="A9" s="169"/>
      <c r="B9" s="144"/>
      <c r="C9" s="9" t="s">
        <v>179</v>
      </c>
      <c r="D9" s="10"/>
      <c r="E9" s="10">
        <v>1</v>
      </c>
      <c r="F9" s="10">
        <v>1</v>
      </c>
      <c r="G9" s="10">
        <v>2</v>
      </c>
      <c r="H9" s="10">
        <v>1</v>
      </c>
      <c r="I9" s="10"/>
      <c r="J9" s="10">
        <v>2</v>
      </c>
      <c r="K9" s="10"/>
      <c r="L9" s="10">
        <f t="shared" si="0"/>
        <v>7</v>
      </c>
      <c r="M9" s="140"/>
    </row>
    <row r="10" spans="1:13" ht="20.25" customHeight="1" x14ac:dyDescent="0.2">
      <c r="A10" s="169"/>
      <c r="B10" s="144"/>
      <c r="C10" s="9" t="s">
        <v>180</v>
      </c>
      <c r="D10" s="10"/>
      <c r="E10" s="10">
        <v>1</v>
      </c>
      <c r="F10" s="10">
        <v>2</v>
      </c>
      <c r="G10" s="10">
        <v>2</v>
      </c>
      <c r="H10" s="10"/>
      <c r="I10" s="10"/>
      <c r="J10" s="10"/>
      <c r="K10" s="10"/>
      <c r="L10" s="10">
        <f t="shared" si="0"/>
        <v>5</v>
      </c>
      <c r="M10" s="140"/>
    </row>
    <row r="11" spans="1:13" ht="20.25" customHeight="1" x14ac:dyDescent="0.2">
      <c r="A11" s="169"/>
      <c r="B11" s="144"/>
      <c r="C11" s="9" t="s">
        <v>181</v>
      </c>
      <c r="D11" s="10"/>
      <c r="E11" s="10">
        <v>1</v>
      </c>
      <c r="F11" s="10">
        <v>1</v>
      </c>
      <c r="G11" s="10">
        <v>3</v>
      </c>
      <c r="H11" s="10"/>
      <c r="I11" s="10"/>
      <c r="J11" s="10">
        <v>3</v>
      </c>
      <c r="K11" s="10"/>
      <c r="L11" s="10">
        <f t="shared" si="0"/>
        <v>8</v>
      </c>
      <c r="M11" s="140"/>
    </row>
    <row r="12" spans="1:13" ht="20.25" customHeight="1" x14ac:dyDescent="0.2">
      <c r="A12" s="169"/>
      <c r="B12" s="144"/>
      <c r="C12" s="9" t="s">
        <v>182</v>
      </c>
      <c r="D12" s="10"/>
      <c r="E12" s="10">
        <v>1</v>
      </c>
      <c r="F12" s="10">
        <v>2</v>
      </c>
      <c r="G12" s="10">
        <v>3</v>
      </c>
      <c r="H12" s="10">
        <v>2</v>
      </c>
      <c r="I12" s="10">
        <v>5</v>
      </c>
      <c r="J12" s="10">
        <v>4</v>
      </c>
      <c r="K12" s="10"/>
      <c r="L12" s="10">
        <f t="shared" si="0"/>
        <v>17</v>
      </c>
      <c r="M12" s="140"/>
    </row>
    <row r="13" spans="1:13" ht="20.25" customHeight="1" x14ac:dyDescent="0.2">
      <c r="A13" s="169"/>
      <c r="B13" s="144"/>
      <c r="C13" s="9" t="s">
        <v>183</v>
      </c>
      <c r="D13" s="10"/>
      <c r="E13" s="10">
        <v>1</v>
      </c>
      <c r="F13" s="10">
        <v>2</v>
      </c>
      <c r="G13" s="10">
        <v>5</v>
      </c>
      <c r="H13" s="10"/>
      <c r="I13" s="10">
        <v>1</v>
      </c>
      <c r="J13" s="10">
        <v>2</v>
      </c>
      <c r="K13" s="10"/>
      <c r="L13" s="10">
        <f t="shared" si="0"/>
        <v>11</v>
      </c>
      <c r="M13" s="140"/>
    </row>
    <row r="14" spans="1:13" ht="20.25" customHeight="1" x14ac:dyDescent="0.2">
      <c r="A14" s="169"/>
      <c r="B14" s="143" t="s">
        <v>184</v>
      </c>
      <c r="C14" s="9" t="s">
        <v>185</v>
      </c>
      <c r="D14" s="10">
        <v>1</v>
      </c>
      <c r="E14" s="10">
        <v>1</v>
      </c>
      <c r="F14" s="10">
        <v>3</v>
      </c>
      <c r="G14" s="10">
        <v>3</v>
      </c>
      <c r="H14" s="10"/>
      <c r="I14" s="10">
        <v>1</v>
      </c>
      <c r="J14" s="10">
        <v>3</v>
      </c>
      <c r="K14" s="10"/>
      <c r="L14" s="10">
        <f t="shared" si="0"/>
        <v>11</v>
      </c>
      <c r="M14" s="140">
        <f>SUM(D14:D21)+SUM(L14:L21)</f>
        <v>118</v>
      </c>
    </row>
    <row r="15" spans="1:13" ht="20.25" customHeight="1" x14ac:dyDescent="0.2">
      <c r="A15" s="169"/>
      <c r="B15" s="143"/>
      <c r="C15" s="9" t="s">
        <v>186</v>
      </c>
      <c r="D15" s="10"/>
      <c r="E15" s="10">
        <v>1</v>
      </c>
      <c r="F15" s="10">
        <v>3</v>
      </c>
      <c r="G15" s="10">
        <v>3</v>
      </c>
      <c r="H15" s="10">
        <v>2</v>
      </c>
      <c r="I15" s="10">
        <v>2</v>
      </c>
      <c r="J15" s="10">
        <v>3</v>
      </c>
      <c r="K15" s="10"/>
      <c r="L15" s="10">
        <f t="shared" si="0"/>
        <v>14</v>
      </c>
      <c r="M15" s="140"/>
    </row>
    <row r="16" spans="1:13" ht="20.25" customHeight="1" x14ac:dyDescent="0.2">
      <c r="A16" s="169"/>
      <c r="B16" s="143"/>
      <c r="C16" s="9" t="s">
        <v>187</v>
      </c>
      <c r="D16" s="10"/>
      <c r="E16" s="10">
        <v>1</v>
      </c>
      <c r="F16" s="10">
        <v>2</v>
      </c>
      <c r="G16" s="10">
        <v>3</v>
      </c>
      <c r="H16" s="10">
        <v>3</v>
      </c>
      <c r="I16" s="10"/>
      <c r="J16" s="10">
        <v>4</v>
      </c>
      <c r="K16" s="10"/>
      <c r="L16" s="10">
        <f t="shared" si="0"/>
        <v>13</v>
      </c>
      <c r="M16" s="140"/>
    </row>
    <row r="17" spans="1:13" ht="20.25" customHeight="1" x14ac:dyDescent="0.2">
      <c r="A17" s="169"/>
      <c r="B17" s="143"/>
      <c r="C17" s="9" t="s">
        <v>106</v>
      </c>
      <c r="D17" s="10"/>
      <c r="E17" s="10"/>
      <c r="F17" s="10"/>
      <c r="G17" s="10"/>
      <c r="H17" s="10">
        <v>1</v>
      </c>
      <c r="I17" s="10"/>
      <c r="J17" s="10"/>
      <c r="K17" s="10"/>
      <c r="L17" s="10">
        <f t="shared" si="0"/>
        <v>1</v>
      </c>
      <c r="M17" s="140"/>
    </row>
    <row r="18" spans="1:13" ht="20.25" customHeight="1" x14ac:dyDescent="0.2">
      <c r="A18" s="169"/>
      <c r="B18" s="143"/>
      <c r="C18" s="9" t="s">
        <v>109</v>
      </c>
      <c r="D18" s="10"/>
      <c r="E18" s="10"/>
      <c r="F18" s="10">
        <v>1</v>
      </c>
      <c r="G18" s="10">
        <v>1</v>
      </c>
      <c r="H18" s="10">
        <v>2</v>
      </c>
      <c r="I18" s="10">
        <v>2</v>
      </c>
      <c r="J18" s="10">
        <v>5</v>
      </c>
      <c r="K18" s="10"/>
      <c r="L18" s="10">
        <f t="shared" si="0"/>
        <v>11</v>
      </c>
      <c r="M18" s="140"/>
    </row>
    <row r="19" spans="1:13" ht="20.25" customHeight="1" x14ac:dyDescent="0.2">
      <c r="A19" s="169"/>
      <c r="B19" s="143"/>
      <c r="C19" s="9" t="s">
        <v>110</v>
      </c>
      <c r="D19" s="10"/>
      <c r="E19" s="10"/>
      <c r="F19" s="10">
        <v>4</v>
      </c>
      <c r="G19" s="10">
        <v>5</v>
      </c>
      <c r="H19" s="10">
        <v>5</v>
      </c>
      <c r="I19" s="10">
        <v>7</v>
      </c>
      <c r="J19" s="10">
        <v>21</v>
      </c>
      <c r="K19" s="10">
        <v>1</v>
      </c>
      <c r="L19" s="10">
        <f t="shared" si="0"/>
        <v>43</v>
      </c>
      <c r="M19" s="140"/>
    </row>
    <row r="20" spans="1:13" ht="20.25" customHeight="1" x14ac:dyDescent="0.2">
      <c r="A20" s="169"/>
      <c r="B20" s="143"/>
      <c r="C20" s="9" t="s">
        <v>188</v>
      </c>
      <c r="D20" s="10"/>
      <c r="E20" s="10">
        <v>1</v>
      </c>
      <c r="F20" s="10">
        <v>3</v>
      </c>
      <c r="G20" s="10">
        <v>4</v>
      </c>
      <c r="H20" s="10">
        <v>1</v>
      </c>
      <c r="I20" s="10">
        <v>1</v>
      </c>
      <c r="J20" s="10">
        <v>6</v>
      </c>
      <c r="K20" s="10"/>
      <c r="L20" s="10">
        <f t="shared" si="0"/>
        <v>16</v>
      </c>
      <c r="M20" s="140"/>
    </row>
    <row r="21" spans="1:13" ht="20.25" customHeight="1" x14ac:dyDescent="0.2">
      <c r="A21" s="169"/>
      <c r="B21" s="143"/>
      <c r="C21" s="9" t="s">
        <v>112</v>
      </c>
      <c r="D21" s="10"/>
      <c r="E21" s="10">
        <v>1</v>
      </c>
      <c r="F21" s="10">
        <v>1</v>
      </c>
      <c r="G21" s="10">
        <v>3</v>
      </c>
      <c r="H21" s="10">
        <v>2</v>
      </c>
      <c r="I21" s="10"/>
      <c r="J21" s="10">
        <v>1</v>
      </c>
      <c r="K21" s="10"/>
      <c r="L21" s="10">
        <f t="shared" si="0"/>
        <v>8</v>
      </c>
      <c r="M21" s="140"/>
    </row>
    <row r="22" spans="1:13" ht="20.25" customHeight="1" x14ac:dyDescent="0.2">
      <c r="A22" s="169"/>
      <c r="B22" s="137" t="s">
        <v>114</v>
      </c>
      <c r="C22" s="9" t="s">
        <v>162</v>
      </c>
      <c r="D22" s="10">
        <v>1</v>
      </c>
      <c r="E22" s="10">
        <v>1</v>
      </c>
      <c r="F22" s="10">
        <v>3</v>
      </c>
      <c r="G22" s="10">
        <v>4</v>
      </c>
      <c r="H22" s="10">
        <v>2</v>
      </c>
      <c r="I22" s="10"/>
      <c r="J22" s="10">
        <v>5</v>
      </c>
      <c r="K22" s="10"/>
      <c r="L22" s="10">
        <f t="shared" si="0"/>
        <v>15</v>
      </c>
      <c r="M22" s="140">
        <f>SUM(D22:D25)+SUM(L22:L25)</f>
        <v>36</v>
      </c>
    </row>
    <row r="23" spans="1:13" ht="20.25" customHeight="1" x14ac:dyDescent="0.2">
      <c r="A23" s="169"/>
      <c r="B23" s="138"/>
      <c r="C23" s="9" t="s">
        <v>117</v>
      </c>
      <c r="D23" s="10"/>
      <c r="E23" s="10">
        <v>1</v>
      </c>
      <c r="F23" s="10">
        <v>2</v>
      </c>
      <c r="G23" s="10">
        <v>5</v>
      </c>
      <c r="H23" s="10"/>
      <c r="I23" s="10"/>
      <c r="J23" s="10">
        <v>4</v>
      </c>
      <c r="K23" s="10"/>
      <c r="L23" s="10">
        <f t="shared" si="0"/>
        <v>12</v>
      </c>
      <c r="M23" s="140"/>
    </row>
    <row r="24" spans="1:13" ht="20.25" customHeight="1" x14ac:dyDescent="0.2">
      <c r="A24" s="169"/>
      <c r="B24" s="138"/>
      <c r="C24" s="24" t="s">
        <v>118</v>
      </c>
      <c r="D24" s="10"/>
      <c r="E24" s="10"/>
      <c r="F24" s="10">
        <v>1</v>
      </c>
      <c r="G24" s="10"/>
      <c r="H24" s="10">
        <v>1</v>
      </c>
      <c r="I24" s="10"/>
      <c r="J24" s="10"/>
      <c r="K24" s="10"/>
      <c r="L24" s="10">
        <f t="shared" si="0"/>
        <v>2</v>
      </c>
      <c r="M24" s="140"/>
    </row>
    <row r="25" spans="1:13" ht="20.25" customHeight="1" x14ac:dyDescent="0.2">
      <c r="A25" s="169"/>
      <c r="B25" s="139"/>
      <c r="C25" s="9" t="s">
        <v>119</v>
      </c>
      <c r="D25" s="10"/>
      <c r="E25" s="10">
        <v>1</v>
      </c>
      <c r="F25" s="10">
        <v>1</v>
      </c>
      <c r="G25" s="10">
        <v>1</v>
      </c>
      <c r="H25" s="10">
        <v>1</v>
      </c>
      <c r="I25" s="10">
        <v>1</v>
      </c>
      <c r="J25" s="10">
        <v>1</v>
      </c>
      <c r="K25" s="10"/>
      <c r="L25" s="10">
        <f t="shared" si="0"/>
        <v>6</v>
      </c>
      <c r="M25" s="140"/>
    </row>
    <row r="26" spans="1:13" ht="20.25" customHeight="1" x14ac:dyDescent="0.2">
      <c r="A26" s="169"/>
      <c r="B26" s="143" t="s">
        <v>121</v>
      </c>
      <c r="C26" s="9" t="s">
        <v>189</v>
      </c>
      <c r="D26" s="10">
        <v>1</v>
      </c>
      <c r="E26" s="10">
        <v>1</v>
      </c>
      <c r="F26" s="10">
        <v>3</v>
      </c>
      <c r="G26" s="10">
        <v>5</v>
      </c>
      <c r="H26" s="10">
        <v>4</v>
      </c>
      <c r="I26" s="10">
        <v>3</v>
      </c>
      <c r="J26" s="10">
        <v>3</v>
      </c>
      <c r="K26" s="10">
        <v>3</v>
      </c>
      <c r="L26" s="10">
        <f t="shared" si="0"/>
        <v>22</v>
      </c>
      <c r="M26" s="140">
        <f>SUM(D26:D29)+SUM(L26:L29)</f>
        <v>59</v>
      </c>
    </row>
    <row r="27" spans="1:13" ht="20.25" customHeight="1" x14ac:dyDescent="0.2">
      <c r="A27" s="169"/>
      <c r="B27" s="143"/>
      <c r="C27" s="9" t="s">
        <v>190</v>
      </c>
      <c r="D27" s="10"/>
      <c r="E27" s="10">
        <v>1</v>
      </c>
      <c r="F27" s="10">
        <v>2</v>
      </c>
      <c r="G27" s="10">
        <v>2</v>
      </c>
      <c r="H27" s="10">
        <v>1</v>
      </c>
      <c r="I27" s="10"/>
      <c r="J27" s="10">
        <v>3</v>
      </c>
      <c r="K27" s="10">
        <v>3</v>
      </c>
      <c r="L27" s="10">
        <f t="shared" si="0"/>
        <v>12</v>
      </c>
      <c r="M27" s="140"/>
    </row>
    <row r="28" spans="1:13" ht="20.25" customHeight="1" x14ac:dyDescent="0.2">
      <c r="A28" s="169"/>
      <c r="B28" s="143"/>
      <c r="C28" s="13" t="s">
        <v>165</v>
      </c>
      <c r="D28" s="10"/>
      <c r="E28" s="10">
        <v>1</v>
      </c>
      <c r="F28" s="10">
        <v>1</v>
      </c>
      <c r="G28" s="10">
        <v>2</v>
      </c>
      <c r="H28" s="10">
        <v>1</v>
      </c>
      <c r="I28" s="10">
        <v>1</v>
      </c>
      <c r="J28" s="10">
        <v>2</v>
      </c>
      <c r="K28" s="10"/>
      <c r="L28" s="10">
        <f t="shared" si="0"/>
        <v>8</v>
      </c>
      <c r="M28" s="140"/>
    </row>
    <row r="29" spans="1:13" ht="20.25" customHeight="1" x14ac:dyDescent="0.2">
      <c r="A29" s="169"/>
      <c r="B29" s="143"/>
      <c r="C29" s="9" t="s">
        <v>191</v>
      </c>
      <c r="D29" s="10"/>
      <c r="E29" s="10">
        <v>1</v>
      </c>
      <c r="F29" s="10">
        <v>3</v>
      </c>
      <c r="G29" s="10">
        <v>6</v>
      </c>
      <c r="H29" s="10"/>
      <c r="I29" s="10"/>
      <c r="J29" s="10">
        <v>6</v>
      </c>
      <c r="K29" s="10"/>
      <c r="L29" s="10">
        <f t="shared" si="0"/>
        <v>16</v>
      </c>
      <c r="M29" s="140"/>
    </row>
    <row r="30" spans="1:13" ht="20.25" customHeight="1" x14ac:dyDescent="0.2">
      <c r="A30" s="21"/>
      <c r="B30" s="21" t="s">
        <v>126</v>
      </c>
      <c r="C30" s="25"/>
      <c r="D30" s="10">
        <v>1</v>
      </c>
      <c r="E30" s="10">
        <v>1</v>
      </c>
      <c r="F30" s="10"/>
      <c r="G30" s="10">
        <v>1</v>
      </c>
      <c r="H30" s="10"/>
      <c r="I30" s="10"/>
      <c r="J30" s="10"/>
      <c r="K30" s="10"/>
      <c r="L30" s="10">
        <f t="shared" si="0"/>
        <v>2</v>
      </c>
      <c r="M30" s="11">
        <f>D30+L30</f>
        <v>3</v>
      </c>
    </row>
    <row r="31" spans="1:13" ht="20.25" customHeight="1" x14ac:dyDescent="0.2">
      <c r="A31" s="145" t="s">
        <v>192</v>
      </c>
      <c r="B31" s="146"/>
      <c r="C31" s="147"/>
      <c r="D31" s="10">
        <f t="shared" ref="D31:K31" si="1">SUM(D3:D30)</f>
        <v>7</v>
      </c>
      <c r="E31" s="10">
        <f t="shared" si="1"/>
        <v>23</v>
      </c>
      <c r="F31" s="10">
        <f t="shared" si="1"/>
        <v>51</v>
      </c>
      <c r="G31" s="10">
        <f t="shared" si="1"/>
        <v>75</v>
      </c>
      <c r="H31" s="10">
        <f t="shared" si="1"/>
        <v>32</v>
      </c>
      <c r="I31" s="10">
        <f t="shared" si="1"/>
        <v>29</v>
      </c>
      <c r="J31" s="10">
        <f t="shared" si="1"/>
        <v>96</v>
      </c>
      <c r="K31" s="10">
        <f t="shared" si="1"/>
        <v>7</v>
      </c>
      <c r="L31" s="10">
        <f>SUM(L4:L30)</f>
        <v>313</v>
      </c>
      <c r="M31" s="11">
        <f>SUM(M3:M30)</f>
        <v>320</v>
      </c>
    </row>
    <row r="32" spans="1:13" ht="20.25" customHeight="1" x14ac:dyDescent="0.2">
      <c r="A32" s="148" t="s">
        <v>193</v>
      </c>
      <c r="B32" s="148"/>
      <c r="C32" s="148"/>
      <c r="D32" s="10">
        <v>1</v>
      </c>
      <c r="E32" s="10">
        <v>1</v>
      </c>
      <c r="F32" s="10">
        <v>1</v>
      </c>
      <c r="G32" s="10">
        <v>1</v>
      </c>
      <c r="H32" s="10">
        <v>1</v>
      </c>
      <c r="I32" s="10"/>
      <c r="J32" s="10"/>
      <c r="K32" s="10"/>
      <c r="L32" s="10">
        <f t="shared" si="0"/>
        <v>4</v>
      </c>
      <c r="M32" s="11">
        <f>D32+L32</f>
        <v>5</v>
      </c>
    </row>
    <row r="33" spans="1:13" ht="20.25" customHeight="1" x14ac:dyDescent="0.2">
      <c r="A33" s="148" t="s">
        <v>194</v>
      </c>
      <c r="B33" s="148"/>
      <c r="C33" s="148"/>
      <c r="D33" s="10"/>
      <c r="E33" s="10">
        <v>1</v>
      </c>
      <c r="F33" s="10">
        <v>1</v>
      </c>
      <c r="G33" s="10">
        <v>1</v>
      </c>
      <c r="H33" s="10"/>
      <c r="I33" s="10"/>
      <c r="J33" s="10"/>
      <c r="K33" s="10"/>
      <c r="L33" s="10">
        <f t="shared" si="0"/>
        <v>3</v>
      </c>
      <c r="M33" s="11">
        <f>D33+L33</f>
        <v>3</v>
      </c>
    </row>
    <row r="34" spans="1:13" ht="20.25" customHeight="1" x14ac:dyDescent="0.2">
      <c r="A34" s="148" t="s">
        <v>195</v>
      </c>
      <c r="B34" s="148"/>
      <c r="C34" s="148"/>
      <c r="D34" s="10">
        <f>SUM(D31:D33)</f>
        <v>8</v>
      </c>
      <c r="E34" s="10">
        <f t="shared" ref="E34:K34" si="2">SUM(E31:E33)</f>
        <v>25</v>
      </c>
      <c r="F34" s="10">
        <f t="shared" si="2"/>
        <v>53</v>
      </c>
      <c r="G34" s="10">
        <f t="shared" si="2"/>
        <v>77</v>
      </c>
      <c r="H34" s="10">
        <f t="shared" si="2"/>
        <v>33</v>
      </c>
      <c r="I34" s="10">
        <f t="shared" si="2"/>
        <v>29</v>
      </c>
      <c r="J34" s="10">
        <f t="shared" si="2"/>
        <v>96</v>
      </c>
      <c r="K34" s="10">
        <f t="shared" si="2"/>
        <v>7</v>
      </c>
      <c r="L34" s="10">
        <f>SUM(L31:L33)</f>
        <v>320</v>
      </c>
      <c r="M34" s="10">
        <f>SUM(M31:M33)</f>
        <v>328</v>
      </c>
    </row>
    <row r="35" spans="1:13" ht="20.25" customHeight="1" x14ac:dyDescent="0.2">
      <c r="A35" s="166" t="s">
        <v>213</v>
      </c>
      <c r="B35" s="153" t="s">
        <v>133</v>
      </c>
      <c r="C35" s="10" t="s">
        <v>197</v>
      </c>
      <c r="D35" s="10">
        <v>1</v>
      </c>
      <c r="E35" s="10">
        <v>1</v>
      </c>
      <c r="F35" s="10">
        <v>2</v>
      </c>
      <c r="G35" s="10">
        <v>1</v>
      </c>
      <c r="H35" s="10"/>
      <c r="I35" s="10">
        <v>2</v>
      </c>
      <c r="J35" s="10">
        <v>1</v>
      </c>
      <c r="K35" s="10"/>
      <c r="L35" s="10">
        <f t="shared" si="0"/>
        <v>7</v>
      </c>
      <c r="M35" s="134">
        <f>D44+L44</f>
        <v>63</v>
      </c>
    </row>
    <row r="36" spans="1:13" ht="20.25" customHeight="1" x14ac:dyDescent="0.2">
      <c r="A36" s="170"/>
      <c r="B36" s="154"/>
      <c r="C36" s="10" t="s">
        <v>198</v>
      </c>
      <c r="D36" s="10"/>
      <c r="E36" s="10">
        <v>1</v>
      </c>
      <c r="F36" s="10">
        <v>1</v>
      </c>
      <c r="G36" s="10">
        <v>2</v>
      </c>
      <c r="H36" s="10"/>
      <c r="I36" s="10"/>
      <c r="J36" s="10"/>
      <c r="K36" s="10"/>
      <c r="L36" s="10">
        <f t="shared" si="0"/>
        <v>4</v>
      </c>
      <c r="M36" s="135"/>
    </row>
    <row r="37" spans="1:13" ht="20.25" customHeight="1" x14ac:dyDescent="0.2">
      <c r="A37" s="163" t="s">
        <v>214</v>
      </c>
      <c r="B37" s="154"/>
      <c r="C37" s="10" t="s">
        <v>199</v>
      </c>
      <c r="D37" s="10">
        <v>1</v>
      </c>
      <c r="E37" s="10"/>
      <c r="F37" s="10">
        <v>2</v>
      </c>
      <c r="G37" s="10"/>
      <c r="H37" s="10">
        <v>2</v>
      </c>
      <c r="I37" s="10">
        <v>1</v>
      </c>
      <c r="J37" s="10">
        <v>2</v>
      </c>
      <c r="K37" s="10"/>
      <c r="L37" s="10">
        <f t="shared" si="0"/>
        <v>7</v>
      </c>
      <c r="M37" s="135"/>
    </row>
    <row r="38" spans="1:13" ht="20.25" customHeight="1" x14ac:dyDescent="0.2">
      <c r="A38" s="163"/>
      <c r="B38" s="154"/>
      <c r="C38" s="10" t="s">
        <v>200</v>
      </c>
      <c r="D38" s="10"/>
      <c r="E38" s="10">
        <v>1</v>
      </c>
      <c r="F38" s="10">
        <v>2</v>
      </c>
      <c r="G38" s="10">
        <v>2</v>
      </c>
      <c r="H38" s="10">
        <v>1</v>
      </c>
      <c r="I38" s="10">
        <v>1</v>
      </c>
      <c r="J38" s="10"/>
      <c r="K38" s="10"/>
      <c r="L38" s="10">
        <f t="shared" si="0"/>
        <v>7</v>
      </c>
      <c r="M38" s="135"/>
    </row>
    <row r="39" spans="1:13" ht="20.25" customHeight="1" x14ac:dyDescent="0.2">
      <c r="A39" s="163"/>
      <c r="B39" s="155"/>
      <c r="C39" s="10" t="s">
        <v>201</v>
      </c>
      <c r="D39" s="10">
        <f t="shared" ref="D39:L39" si="3">SUM(D35:D38)</f>
        <v>2</v>
      </c>
      <c r="E39" s="10">
        <f t="shared" si="3"/>
        <v>3</v>
      </c>
      <c r="F39" s="10">
        <f t="shared" si="3"/>
        <v>7</v>
      </c>
      <c r="G39" s="10">
        <f t="shared" si="3"/>
        <v>5</v>
      </c>
      <c r="H39" s="10">
        <f t="shared" si="3"/>
        <v>3</v>
      </c>
      <c r="I39" s="10">
        <f t="shared" si="3"/>
        <v>4</v>
      </c>
      <c r="J39" s="10">
        <f t="shared" si="3"/>
        <v>3</v>
      </c>
      <c r="K39" s="10">
        <f t="shared" si="3"/>
        <v>0</v>
      </c>
      <c r="L39" s="10">
        <f t="shared" si="3"/>
        <v>25</v>
      </c>
      <c r="M39" s="135"/>
    </row>
    <row r="40" spans="1:13" ht="20.25" customHeight="1" x14ac:dyDescent="0.2">
      <c r="A40" s="163"/>
      <c r="B40" s="156" t="s">
        <v>202</v>
      </c>
      <c r="C40" s="9" t="s">
        <v>142</v>
      </c>
      <c r="D40" s="10"/>
      <c r="E40" s="10"/>
      <c r="F40" s="10">
        <v>2</v>
      </c>
      <c r="G40" s="10">
        <v>6</v>
      </c>
      <c r="H40" s="10">
        <v>1</v>
      </c>
      <c r="I40" s="10">
        <v>2</v>
      </c>
      <c r="J40" s="10">
        <v>9</v>
      </c>
      <c r="K40" s="10"/>
      <c r="L40" s="10">
        <f t="shared" si="0"/>
        <v>20</v>
      </c>
      <c r="M40" s="135"/>
    </row>
    <row r="41" spans="1:13" ht="20.25" customHeight="1" x14ac:dyDescent="0.2">
      <c r="A41" s="163"/>
      <c r="B41" s="157"/>
      <c r="C41" s="9" t="s">
        <v>143</v>
      </c>
      <c r="D41" s="10"/>
      <c r="E41" s="10"/>
      <c r="F41" s="10"/>
      <c r="G41" s="10"/>
      <c r="H41" s="10"/>
      <c r="I41" s="10"/>
      <c r="J41" s="10"/>
      <c r="K41" s="10">
        <v>13</v>
      </c>
      <c r="L41" s="10">
        <f t="shared" si="0"/>
        <v>13</v>
      </c>
      <c r="M41" s="135"/>
    </row>
    <row r="42" spans="1:13" ht="20.25" customHeight="1" x14ac:dyDescent="0.2">
      <c r="A42" s="163"/>
      <c r="B42" s="157"/>
      <c r="C42" s="9" t="s">
        <v>144</v>
      </c>
      <c r="D42" s="10"/>
      <c r="E42" s="10">
        <v>1</v>
      </c>
      <c r="F42" s="10"/>
      <c r="G42" s="10">
        <v>1</v>
      </c>
      <c r="H42" s="10"/>
      <c r="I42" s="10"/>
      <c r="J42" s="10">
        <v>1</v>
      </c>
      <c r="K42" s="10"/>
      <c r="L42" s="10">
        <f t="shared" si="0"/>
        <v>3</v>
      </c>
      <c r="M42" s="135"/>
    </row>
    <row r="43" spans="1:13" ht="20.25" customHeight="1" x14ac:dyDescent="0.2">
      <c r="A43" s="163"/>
      <c r="B43" s="158"/>
      <c r="C43" s="9" t="s">
        <v>203</v>
      </c>
      <c r="D43" s="10"/>
      <c r="E43" s="10">
        <f t="shared" ref="E43:K43" si="4">SUM(E40:E42)</f>
        <v>1</v>
      </c>
      <c r="F43" s="10">
        <f t="shared" si="4"/>
        <v>2</v>
      </c>
      <c r="G43" s="10">
        <f t="shared" si="4"/>
        <v>7</v>
      </c>
      <c r="H43" s="10">
        <f t="shared" si="4"/>
        <v>1</v>
      </c>
      <c r="I43" s="10">
        <f t="shared" si="4"/>
        <v>2</v>
      </c>
      <c r="J43" s="10">
        <f t="shared" si="4"/>
        <v>10</v>
      </c>
      <c r="K43" s="10">
        <f t="shared" si="4"/>
        <v>13</v>
      </c>
      <c r="L43" s="10">
        <f>SUM(L40:L42)</f>
        <v>36</v>
      </c>
      <c r="M43" s="135"/>
    </row>
    <row r="44" spans="1:13" ht="20.25" customHeight="1" x14ac:dyDescent="0.2">
      <c r="A44" s="159" t="s">
        <v>204</v>
      </c>
      <c r="B44" s="160"/>
      <c r="C44" s="161"/>
      <c r="D44" s="10">
        <f>D39+D43</f>
        <v>2</v>
      </c>
      <c r="E44" s="10">
        <f t="shared" ref="E44:K44" si="5">E39+E43</f>
        <v>4</v>
      </c>
      <c r="F44" s="10">
        <f t="shared" si="5"/>
        <v>9</v>
      </c>
      <c r="G44" s="10">
        <f t="shared" si="5"/>
        <v>12</v>
      </c>
      <c r="H44" s="10">
        <f t="shared" si="5"/>
        <v>4</v>
      </c>
      <c r="I44" s="10">
        <f t="shared" si="5"/>
        <v>6</v>
      </c>
      <c r="J44" s="10">
        <f t="shared" si="5"/>
        <v>13</v>
      </c>
      <c r="K44" s="10">
        <f t="shared" si="5"/>
        <v>13</v>
      </c>
      <c r="L44" s="10">
        <f>L39+L43</f>
        <v>61</v>
      </c>
      <c r="M44" s="136"/>
    </row>
    <row r="45" spans="1:13" ht="20.25" customHeight="1" x14ac:dyDescent="0.2">
      <c r="A45" s="165" t="s">
        <v>205</v>
      </c>
      <c r="B45" s="144"/>
      <c r="C45" s="144"/>
      <c r="D45" s="10"/>
      <c r="E45" s="10">
        <v>1</v>
      </c>
      <c r="F45" s="10">
        <v>1</v>
      </c>
      <c r="G45" s="10"/>
      <c r="H45" s="10"/>
      <c r="I45" s="10"/>
      <c r="J45" s="10"/>
      <c r="K45" s="10"/>
      <c r="L45" s="10">
        <f>SUM(E45:K45)</f>
        <v>2</v>
      </c>
      <c r="M45" s="11">
        <f>D45+L45</f>
        <v>2</v>
      </c>
    </row>
    <row r="46" spans="1:13" ht="20.25" customHeight="1" x14ac:dyDescent="0.2">
      <c r="A46" s="144" t="s">
        <v>206</v>
      </c>
      <c r="B46" s="144"/>
      <c r="C46" s="144"/>
      <c r="D46" s="10">
        <v>1</v>
      </c>
      <c r="E46" s="10">
        <v>1</v>
      </c>
      <c r="F46" s="10"/>
      <c r="G46" s="10">
        <v>1</v>
      </c>
      <c r="H46" s="10">
        <v>1</v>
      </c>
      <c r="I46" s="10"/>
      <c r="J46" s="10">
        <v>1</v>
      </c>
      <c r="K46" s="10"/>
      <c r="L46" s="10">
        <f>SUM(E46:K46)</f>
        <v>4</v>
      </c>
      <c r="M46" s="11">
        <f>D46+L46</f>
        <v>5</v>
      </c>
    </row>
    <row r="47" spans="1:13" ht="20.25" customHeight="1" x14ac:dyDescent="0.2">
      <c r="A47" s="152" t="s">
        <v>207</v>
      </c>
      <c r="B47" s="144"/>
      <c r="C47" s="144"/>
      <c r="D47" s="10">
        <f t="shared" ref="D47:L47" si="6">D34+D44+D45+D46</f>
        <v>11</v>
      </c>
      <c r="E47" s="10">
        <f t="shared" si="6"/>
        <v>31</v>
      </c>
      <c r="F47" s="10">
        <f t="shared" si="6"/>
        <v>63</v>
      </c>
      <c r="G47" s="10">
        <f t="shared" si="6"/>
        <v>90</v>
      </c>
      <c r="H47" s="10">
        <f t="shared" si="6"/>
        <v>38</v>
      </c>
      <c r="I47" s="10">
        <f t="shared" si="6"/>
        <v>35</v>
      </c>
      <c r="J47" s="10">
        <f t="shared" si="6"/>
        <v>110</v>
      </c>
      <c r="K47" s="10">
        <f t="shared" si="6"/>
        <v>20</v>
      </c>
      <c r="L47" s="10">
        <f t="shared" si="6"/>
        <v>387</v>
      </c>
      <c r="M47" s="10">
        <f>M34+M35+M45+M46</f>
        <v>398</v>
      </c>
    </row>
    <row r="48" spans="1:13" ht="20.25" customHeight="1" x14ac:dyDescent="0.2">
      <c r="A48" s="19" t="s">
        <v>208</v>
      </c>
      <c r="B48" s="17"/>
      <c r="C48" s="18"/>
      <c r="D48" s="17"/>
      <c r="E48" s="17"/>
      <c r="F48" s="19"/>
      <c r="G48" s="19"/>
      <c r="H48" s="19"/>
      <c r="I48" s="19"/>
      <c r="J48" s="19"/>
      <c r="K48" s="19"/>
      <c r="L48" s="19"/>
      <c r="M48" s="19"/>
    </row>
    <row r="49" spans="1:13" ht="21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21.75" customHeight="1" x14ac:dyDescent="0.2"/>
    <row r="51" spans="1:13" ht="21" customHeight="1" x14ac:dyDescent="0.2"/>
    <row r="52" spans="1:13" ht="21" customHeight="1" x14ac:dyDescent="0.2"/>
    <row r="53" spans="1:13" ht="21" customHeight="1" x14ac:dyDescent="0.2"/>
    <row r="54" spans="1:13" ht="21" customHeight="1" x14ac:dyDescent="0.2"/>
    <row r="55" spans="1:13" ht="21" customHeight="1" x14ac:dyDescent="0.2"/>
    <row r="56" spans="1:13" ht="21" customHeight="1" x14ac:dyDescent="0.2"/>
  </sheetData>
  <mergeCells count="27">
    <mergeCell ref="A45:C45"/>
    <mergeCell ref="A46:C46"/>
    <mergeCell ref="A47:C47"/>
    <mergeCell ref="A33:C33"/>
    <mergeCell ref="A34:C34"/>
    <mergeCell ref="A35:A36"/>
    <mergeCell ref="B35:B39"/>
    <mergeCell ref="M35:M44"/>
    <mergeCell ref="A37:A43"/>
    <mergeCell ref="B40:B43"/>
    <mergeCell ref="A44:C44"/>
    <mergeCell ref="B22:B25"/>
    <mergeCell ref="M22:M25"/>
    <mergeCell ref="B26:B29"/>
    <mergeCell ref="M26:M29"/>
    <mergeCell ref="A31:C31"/>
    <mergeCell ref="A32:C32"/>
    <mergeCell ref="B2:C2"/>
    <mergeCell ref="A3:A6"/>
    <mergeCell ref="B3:C3"/>
    <mergeCell ref="B4:B7"/>
    <mergeCell ref="M4:M7"/>
    <mergeCell ref="A7:A29"/>
    <mergeCell ref="B8:B13"/>
    <mergeCell ref="M8:M13"/>
    <mergeCell ref="B14:B21"/>
    <mergeCell ref="M14:M21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0"/>
  <sheetViews>
    <sheetView zoomScaleNormal="100" zoomScaleSheetLayoutView="100" workbookViewId="0"/>
  </sheetViews>
  <sheetFormatPr defaultRowHeight="21" x14ac:dyDescent="0.2"/>
  <cols>
    <col min="1" max="2" width="4.875" style="1" customWidth="1"/>
    <col min="3" max="3" width="30" style="1" customWidth="1"/>
    <col min="4" max="11" width="7.625" style="1" customWidth="1"/>
    <col min="12" max="13" width="7.625" style="2" customWidth="1"/>
    <col min="14" max="16384" width="9" style="1"/>
  </cols>
  <sheetData>
    <row r="1" spans="1:13" x14ac:dyDescent="0.2">
      <c r="A1" s="4" t="s">
        <v>169</v>
      </c>
    </row>
    <row r="2" spans="1:13" ht="42.75" customHeight="1" x14ac:dyDescent="0.2">
      <c r="A2" s="8" t="s">
        <v>3</v>
      </c>
      <c r="B2" s="141" t="s">
        <v>170</v>
      </c>
      <c r="C2" s="142"/>
      <c r="D2" s="6" t="s">
        <v>5</v>
      </c>
      <c r="E2" s="7" t="s">
        <v>171</v>
      </c>
      <c r="F2" s="6" t="s">
        <v>7</v>
      </c>
      <c r="G2" s="7" t="s">
        <v>172</v>
      </c>
      <c r="H2" s="7" t="s">
        <v>9</v>
      </c>
      <c r="I2" s="7" t="s">
        <v>10</v>
      </c>
      <c r="J2" s="7" t="s">
        <v>209</v>
      </c>
      <c r="K2" s="7" t="s">
        <v>174</v>
      </c>
      <c r="L2" s="7" t="s">
        <v>13</v>
      </c>
      <c r="M2" s="7" t="s">
        <v>14</v>
      </c>
    </row>
    <row r="3" spans="1:13" ht="20.25" customHeight="1" x14ac:dyDescent="0.2">
      <c r="A3" s="166" t="s">
        <v>210</v>
      </c>
      <c r="B3" s="145" t="s">
        <v>215</v>
      </c>
      <c r="C3" s="168"/>
      <c r="D3" s="10">
        <v>1</v>
      </c>
      <c r="E3" s="10"/>
      <c r="F3" s="10"/>
      <c r="G3" s="10"/>
      <c r="H3" s="10"/>
      <c r="I3" s="10"/>
      <c r="J3" s="10"/>
      <c r="K3" s="10"/>
      <c r="L3" s="7"/>
      <c r="M3" s="26">
        <v>1</v>
      </c>
    </row>
    <row r="4" spans="1:13" ht="20.25" customHeight="1" x14ac:dyDescent="0.2">
      <c r="A4" s="167"/>
      <c r="B4" s="143" t="s">
        <v>176</v>
      </c>
      <c r="C4" s="9" t="s">
        <v>151</v>
      </c>
      <c r="D4" s="10">
        <v>1</v>
      </c>
      <c r="E4" s="10">
        <v>2</v>
      </c>
      <c r="F4" s="10">
        <v>2</v>
      </c>
      <c r="G4" s="10">
        <v>2</v>
      </c>
      <c r="H4" s="10">
        <v>3</v>
      </c>
      <c r="I4" s="10">
        <v>1</v>
      </c>
      <c r="J4" s="10">
        <v>4</v>
      </c>
      <c r="K4" s="10"/>
      <c r="L4" s="10">
        <f>SUM(E4:K4)</f>
        <v>14</v>
      </c>
      <c r="M4" s="140">
        <f>SUM(D4:D9)+SUM(L4:L9)</f>
        <v>48</v>
      </c>
    </row>
    <row r="5" spans="1:13" ht="20.25" customHeight="1" x14ac:dyDescent="0.2">
      <c r="A5" s="167"/>
      <c r="B5" s="143"/>
      <c r="C5" s="9" t="s">
        <v>84</v>
      </c>
      <c r="D5" s="10"/>
      <c r="E5" s="10">
        <v>1</v>
      </c>
      <c r="F5" s="10">
        <v>1</v>
      </c>
      <c r="G5" s="10">
        <v>6</v>
      </c>
      <c r="H5" s="10">
        <v>3</v>
      </c>
      <c r="I5" s="10">
        <v>1</v>
      </c>
      <c r="J5" s="10">
        <v>3</v>
      </c>
      <c r="K5" s="10"/>
      <c r="L5" s="10">
        <f t="shared" ref="L5:L46" si="0">SUM(E5:K5)</f>
        <v>15</v>
      </c>
      <c r="M5" s="144"/>
    </row>
    <row r="6" spans="1:13" ht="20.25" customHeight="1" x14ac:dyDescent="0.2">
      <c r="A6" s="167"/>
      <c r="B6" s="143"/>
      <c r="C6" s="9" t="s">
        <v>216</v>
      </c>
      <c r="D6" s="10"/>
      <c r="E6" s="10">
        <v>1</v>
      </c>
      <c r="F6" s="10"/>
      <c r="G6" s="10">
        <v>1</v>
      </c>
      <c r="H6" s="10"/>
      <c r="I6" s="10"/>
      <c r="J6" s="10">
        <v>2</v>
      </c>
      <c r="K6" s="10"/>
      <c r="L6" s="10">
        <f t="shared" si="0"/>
        <v>4</v>
      </c>
      <c r="M6" s="144"/>
    </row>
    <row r="7" spans="1:13" ht="20.25" customHeight="1" x14ac:dyDescent="0.2">
      <c r="A7" s="167"/>
      <c r="B7" s="143"/>
      <c r="C7" s="12" t="s">
        <v>217</v>
      </c>
      <c r="D7" s="10"/>
      <c r="E7" s="10">
        <v>1</v>
      </c>
      <c r="F7" s="10">
        <v>1</v>
      </c>
      <c r="G7" s="10">
        <v>1</v>
      </c>
      <c r="H7" s="10"/>
      <c r="I7" s="10"/>
      <c r="J7" s="10"/>
      <c r="K7" s="10"/>
      <c r="L7" s="10">
        <f t="shared" si="0"/>
        <v>3</v>
      </c>
      <c r="M7" s="144"/>
    </row>
    <row r="8" spans="1:13" ht="20.25" customHeight="1" x14ac:dyDescent="0.2">
      <c r="A8" s="167"/>
      <c r="B8" s="143"/>
      <c r="C8" s="12" t="s">
        <v>218</v>
      </c>
      <c r="D8" s="10"/>
      <c r="E8" s="10">
        <v>1</v>
      </c>
      <c r="F8" s="10">
        <v>1</v>
      </c>
      <c r="G8" s="10">
        <v>2</v>
      </c>
      <c r="H8" s="10">
        <v>2</v>
      </c>
      <c r="I8" s="10"/>
      <c r="J8" s="10"/>
      <c r="K8" s="10"/>
      <c r="L8" s="10">
        <f t="shared" si="0"/>
        <v>6</v>
      </c>
      <c r="M8" s="144"/>
    </row>
    <row r="9" spans="1:13" ht="20.25" customHeight="1" x14ac:dyDescent="0.2">
      <c r="A9" s="163" t="s">
        <v>212</v>
      </c>
      <c r="B9" s="143"/>
      <c r="C9" s="9" t="s">
        <v>89</v>
      </c>
      <c r="D9" s="10"/>
      <c r="E9" s="10">
        <v>1</v>
      </c>
      <c r="F9" s="10"/>
      <c r="G9" s="10">
        <v>1</v>
      </c>
      <c r="H9" s="10">
        <v>2</v>
      </c>
      <c r="I9" s="10"/>
      <c r="J9" s="10">
        <v>1</v>
      </c>
      <c r="K9" s="10"/>
      <c r="L9" s="10">
        <f t="shared" si="0"/>
        <v>5</v>
      </c>
      <c r="M9" s="144"/>
    </row>
    <row r="10" spans="1:13" ht="20.25" customHeight="1" x14ac:dyDescent="0.2">
      <c r="A10" s="169"/>
      <c r="B10" s="143" t="s">
        <v>91</v>
      </c>
      <c r="C10" s="9" t="s">
        <v>160</v>
      </c>
      <c r="D10" s="10"/>
      <c r="E10" s="10">
        <v>1</v>
      </c>
      <c r="F10" s="10">
        <v>1</v>
      </c>
      <c r="G10" s="10">
        <v>1</v>
      </c>
      <c r="H10" s="10"/>
      <c r="I10" s="10">
        <v>1</v>
      </c>
      <c r="J10" s="10">
        <v>2</v>
      </c>
      <c r="K10" s="10"/>
      <c r="L10" s="10">
        <f t="shared" si="0"/>
        <v>6</v>
      </c>
      <c r="M10" s="140">
        <f>SUM(D10:D16)+SUM(L10:L16)</f>
        <v>60</v>
      </c>
    </row>
    <row r="11" spans="1:13" ht="20.25" customHeight="1" x14ac:dyDescent="0.2">
      <c r="A11" s="169"/>
      <c r="B11" s="143"/>
      <c r="C11" s="9" t="s">
        <v>219</v>
      </c>
      <c r="D11" s="10"/>
      <c r="E11" s="10">
        <v>1</v>
      </c>
      <c r="F11" s="10">
        <v>1</v>
      </c>
      <c r="G11" s="10">
        <v>2</v>
      </c>
      <c r="H11" s="10"/>
      <c r="I11" s="10"/>
      <c r="J11" s="10">
        <v>2</v>
      </c>
      <c r="K11" s="10"/>
      <c r="L11" s="10">
        <f t="shared" si="0"/>
        <v>6</v>
      </c>
      <c r="M11" s="140"/>
    </row>
    <row r="12" spans="1:13" ht="20.25" customHeight="1" x14ac:dyDescent="0.2">
      <c r="A12" s="169"/>
      <c r="B12" s="144"/>
      <c r="C12" s="9" t="s">
        <v>220</v>
      </c>
      <c r="D12" s="10"/>
      <c r="E12" s="10">
        <v>1</v>
      </c>
      <c r="F12" s="10"/>
      <c r="G12" s="10">
        <v>2</v>
      </c>
      <c r="H12" s="10">
        <v>1</v>
      </c>
      <c r="I12" s="10"/>
      <c r="J12" s="10">
        <v>2</v>
      </c>
      <c r="K12" s="10"/>
      <c r="L12" s="10">
        <f t="shared" si="0"/>
        <v>6</v>
      </c>
      <c r="M12" s="140"/>
    </row>
    <row r="13" spans="1:13" ht="20.25" customHeight="1" x14ac:dyDescent="0.2">
      <c r="A13" s="169"/>
      <c r="B13" s="144"/>
      <c r="C13" s="9" t="s">
        <v>180</v>
      </c>
      <c r="D13" s="10"/>
      <c r="E13" s="10">
        <v>1</v>
      </c>
      <c r="F13" s="10">
        <v>1</v>
      </c>
      <c r="G13" s="10">
        <v>4</v>
      </c>
      <c r="H13" s="10"/>
      <c r="I13" s="10"/>
      <c r="J13" s="10"/>
      <c r="K13" s="10"/>
      <c r="L13" s="10">
        <f t="shared" si="0"/>
        <v>6</v>
      </c>
      <c r="M13" s="140"/>
    </row>
    <row r="14" spans="1:13" ht="20.25" customHeight="1" x14ac:dyDescent="0.2">
      <c r="A14" s="169"/>
      <c r="B14" s="144"/>
      <c r="C14" s="9" t="s">
        <v>181</v>
      </c>
      <c r="D14" s="10"/>
      <c r="E14" s="10">
        <v>1</v>
      </c>
      <c r="F14" s="10">
        <v>1</v>
      </c>
      <c r="G14" s="10">
        <v>3</v>
      </c>
      <c r="H14" s="10"/>
      <c r="I14" s="10"/>
      <c r="J14" s="10">
        <v>2</v>
      </c>
      <c r="K14" s="10"/>
      <c r="L14" s="10">
        <f t="shared" si="0"/>
        <v>7</v>
      </c>
      <c r="M14" s="140"/>
    </row>
    <row r="15" spans="1:13" ht="20.25" customHeight="1" x14ac:dyDescent="0.2">
      <c r="A15" s="169"/>
      <c r="B15" s="144"/>
      <c r="C15" s="9" t="s">
        <v>182</v>
      </c>
      <c r="D15" s="10"/>
      <c r="E15" s="10">
        <v>1</v>
      </c>
      <c r="F15" s="10">
        <v>2</v>
      </c>
      <c r="G15" s="10">
        <v>2</v>
      </c>
      <c r="H15" s="10">
        <v>2</v>
      </c>
      <c r="I15" s="10">
        <v>1</v>
      </c>
      <c r="J15" s="10">
        <v>9</v>
      </c>
      <c r="K15" s="10"/>
      <c r="L15" s="10">
        <f t="shared" si="0"/>
        <v>17</v>
      </c>
      <c r="M15" s="140"/>
    </row>
    <row r="16" spans="1:13" ht="20.25" customHeight="1" x14ac:dyDescent="0.2">
      <c r="A16" s="169"/>
      <c r="B16" s="144"/>
      <c r="C16" s="9" t="s">
        <v>183</v>
      </c>
      <c r="D16" s="10"/>
      <c r="E16" s="10">
        <v>1</v>
      </c>
      <c r="F16" s="10">
        <v>2</v>
      </c>
      <c r="G16" s="10">
        <v>6</v>
      </c>
      <c r="H16" s="10"/>
      <c r="I16" s="10">
        <v>1</v>
      </c>
      <c r="J16" s="10">
        <v>2</v>
      </c>
      <c r="K16" s="10"/>
      <c r="L16" s="10">
        <f t="shared" si="0"/>
        <v>12</v>
      </c>
      <c r="M16" s="140"/>
    </row>
    <row r="17" spans="1:13" ht="20.25" customHeight="1" x14ac:dyDescent="0.2">
      <c r="A17" s="169"/>
      <c r="B17" s="143" t="s">
        <v>184</v>
      </c>
      <c r="C17" s="9" t="s">
        <v>185</v>
      </c>
      <c r="D17" s="10">
        <v>1</v>
      </c>
      <c r="E17" s="10">
        <v>1</v>
      </c>
      <c r="F17" s="10">
        <v>4</v>
      </c>
      <c r="G17" s="10">
        <v>2</v>
      </c>
      <c r="H17" s="10"/>
      <c r="I17" s="10"/>
      <c r="J17" s="10">
        <v>4</v>
      </c>
      <c r="K17" s="10"/>
      <c r="L17" s="10">
        <f t="shared" si="0"/>
        <v>11</v>
      </c>
      <c r="M17" s="140">
        <f>SUM(D17:D24)+SUM(L17:L24)</f>
        <v>114</v>
      </c>
    </row>
    <row r="18" spans="1:13" ht="20.25" customHeight="1" x14ac:dyDescent="0.2">
      <c r="A18" s="169"/>
      <c r="B18" s="143"/>
      <c r="C18" s="9" t="s">
        <v>186</v>
      </c>
      <c r="D18" s="10"/>
      <c r="E18" s="10">
        <v>1</v>
      </c>
      <c r="F18" s="10">
        <v>3</v>
      </c>
      <c r="G18" s="10">
        <v>4</v>
      </c>
      <c r="H18" s="10">
        <v>3</v>
      </c>
      <c r="I18" s="10">
        <v>2</v>
      </c>
      <c r="J18" s="10">
        <v>1</v>
      </c>
      <c r="K18" s="10"/>
      <c r="L18" s="10">
        <f t="shared" si="0"/>
        <v>14</v>
      </c>
      <c r="M18" s="140"/>
    </row>
    <row r="19" spans="1:13" ht="20.25" customHeight="1" x14ac:dyDescent="0.2">
      <c r="A19" s="169"/>
      <c r="B19" s="143"/>
      <c r="C19" s="9" t="s">
        <v>221</v>
      </c>
      <c r="D19" s="10"/>
      <c r="E19" s="10">
        <v>1</v>
      </c>
      <c r="F19" s="10">
        <v>2</v>
      </c>
      <c r="G19" s="10">
        <v>3</v>
      </c>
      <c r="H19" s="10">
        <v>2</v>
      </c>
      <c r="I19" s="10">
        <v>1</v>
      </c>
      <c r="J19" s="10">
        <v>2</v>
      </c>
      <c r="K19" s="10"/>
      <c r="L19" s="10">
        <f t="shared" si="0"/>
        <v>11</v>
      </c>
      <c r="M19" s="140"/>
    </row>
    <row r="20" spans="1:13" ht="20.25" customHeight="1" x14ac:dyDescent="0.2">
      <c r="A20" s="169"/>
      <c r="B20" s="143"/>
      <c r="C20" s="9" t="s">
        <v>106</v>
      </c>
      <c r="D20" s="10"/>
      <c r="E20" s="10"/>
      <c r="F20" s="10"/>
      <c r="G20" s="10"/>
      <c r="H20" s="10">
        <v>1</v>
      </c>
      <c r="I20" s="10"/>
      <c r="J20" s="10"/>
      <c r="K20" s="10"/>
      <c r="L20" s="10">
        <f t="shared" si="0"/>
        <v>1</v>
      </c>
      <c r="M20" s="140"/>
    </row>
    <row r="21" spans="1:13" ht="20.25" customHeight="1" x14ac:dyDescent="0.2">
      <c r="A21" s="169"/>
      <c r="B21" s="143"/>
      <c r="C21" s="9" t="s">
        <v>109</v>
      </c>
      <c r="D21" s="10"/>
      <c r="E21" s="10"/>
      <c r="F21" s="10">
        <v>1</v>
      </c>
      <c r="G21" s="10">
        <v>2</v>
      </c>
      <c r="H21" s="10">
        <v>2</v>
      </c>
      <c r="I21" s="10">
        <v>1</v>
      </c>
      <c r="J21" s="10">
        <v>4</v>
      </c>
      <c r="K21" s="10"/>
      <c r="L21" s="10">
        <f t="shared" si="0"/>
        <v>10</v>
      </c>
      <c r="M21" s="140"/>
    </row>
    <row r="22" spans="1:13" ht="20.25" customHeight="1" x14ac:dyDescent="0.2">
      <c r="A22" s="169"/>
      <c r="B22" s="143"/>
      <c r="C22" s="9" t="s">
        <v>110</v>
      </c>
      <c r="D22" s="10"/>
      <c r="E22" s="10"/>
      <c r="F22" s="10">
        <v>5</v>
      </c>
      <c r="G22" s="10">
        <v>4</v>
      </c>
      <c r="H22" s="10">
        <v>6</v>
      </c>
      <c r="I22" s="10">
        <v>3</v>
      </c>
      <c r="J22" s="10">
        <v>23</v>
      </c>
      <c r="K22" s="10">
        <v>1</v>
      </c>
      <c r="L22" s="10">
        <f t="shared" si="0"/>
        <v>42</v>
      </c>
      <c r="M22" s="140"/>
    </row>
    <row r="23" spans="1:13" ht="20.25" customHeight="1" x14ac:dyDescent="0.2">
      <c r="A23" s="169"/>
      <c r="B23" s="143"/>
      <c r="C23" s="9" t="s">
        <v>222</v>
      </c>
      <c r="D23" s="10"/>
      <c r="E23" s="10">
        <v>1</v>
      </c>
      <c r="F23" s="10">
        <v>2</v>
      </c>
      <c r="G23" s="10">
        <v>5</v>
      </c>
      <c r="H23" s="10">
        <v>1</v>
      </c>
      <c r="I23" s="10"/>
      <c r="J23" s="10">
        <v>6</v>
      </c>
      <c r="K23" s="10"/>
      <c r="L23" s="10">
        <f t="shared" si="0"/>
        <v>15</v>
      </c>
      <c r="M23" s="140"/>
    </row>
    <row r="24" spans="1:13" ht="20.25" customHeight="1" x14ac:dyDescent="0.2">
      <c r="A24" s="169"/>
      <c r="B24" s="143"/>
      <c r="C24" s="9" t="s">
        <v>112</v>
      </c>
      <c r="D24" s="10"/>
      <c r="E24" s="10">
        <v>1</v>
      </c>
      <c r="F24" s="10">
        <v>1</v>
      </c>
      <c r="G24" s="10">
        <v>3</v>
      </c>
      <c r="H24" s="10">
        <v>1</v>
      </c>
      <c r="I24" s="10">
        <v>2</v>
      </c>
      <c r="J24" s="10">
        <v>1</v>
      </c>
      <c r="K24" s="10"/>
      <c r="L24" s="10">
        <f t="shared" si="0"/>
        <v>9</v>
      </c>
      <c r="M24" s="140"/>
    </row>
    <row r="25" spans="1:13" ht="20.25" customHeight="1" x14ac:dyDescent="0.2">
      <c r="A25" s="169"/>
      <c r="B25" s="137" t="s">
        <v>114</v>
      </c>
      <c r="C25" s="9" t="s">
        <v>162</v>
      </c>
      <c r="D25" s="10">
        <v>1</v>
      </c>
      <c r="E25" s="10">
        <v>1</v>
      </c>
      <c r="F25" s="10">
        <v>2</v>
      </c>
      <c r="G25" s="10">
        <v>3</v>
      </c>
      <c r="H25" s="10">
        <v>3</v>
      </c>
      <c r="I25" s="10"/>
      <c r="J25" s="10">
        <v>3</v>
      </c>
      <c r="K25" s="10"/>
      <c r="L25" s="10">
        <f t="shared" si="0"/>
        <v>12</v>
      </c>
      <c r="M25" s="140">
        <f>SUM(D25:D28)+SUM(L25:L28)</f>
        <v>32</v>
      </c>
    </row>
    <row r="26" spans="1:13" ht="20.25" customHeight="1" x14ac:dyDescent="0.2">
      <c r="A26" s="169"/>
      <c r="B26" s="138"/>
      <c r="C26" s="9" t="s">
        <v>117</v>
      </c>
      <c r="D26" s="10"/>
      <c r="E26" s="10">
        <v>1</v>
      </c>
      <c r="F26" s="10">
        <v>2</v>
      </c>
      <c r="G26" s="10">
        <v>4</v>
      </c>
      <c r="H26" s="10">
        <v>2</v>
      </c>
      <c r="I26" s="10"/>
      <c r="J26" s="10">
        <v>4</v>
      </c>
      <c r="K26" s="10"/>
      <c r="L26" s="10">
        <f t="shared" si="0"/>
        <v>13</v>
      </c>
      <c r="M26" s="140"/>
    </row>
    <row r="27" spans="1:13" ht="20.25" customHeight="1" x14ac:dyDescent="0.2">
      <c r="A27" s="169"/>
      <c r="B27" s="138"/>
      <c r="C27" s="24" t="s">
        <v>118</v>
      </c>
      <c r="D27" s="10"/>
      <c r="E27" s="10"/>
      <c r="F27" s="10">
        <v>1</v>
      </c>
      <c r="G27" s="10"/>
      <c r="H27" s="10"/>
      <c r="I27" s="10"/>
      <c r="J27" s="10"/>
      <c r="K27" s="10"/>
      <c r="L27" s="10">
        <f t="shared" si="0"/>
        <v>1</v>
      </c>
      <c r="M27" s="140"/>
    </row>
    <row r="28" spans="1:13" ht="20.25" customHeight="1" x14ac:dyDescent="0.2">
      <c r="A28" s="169"/>
      <c r="B28" s="139"/>
      <c r="C28" s="9" t="s">
        <v>223</v>
      </c>
      <c r="D28" s="10"/>
      <c r="E28" s="10">
        <v>1</v>
      </c>
      <c r="F28" s="10">
        <v>1</v>
      </c>
      <c r="G28" s="10"/>
      <c r="H28" s="10">
        <v>1</v>
      </c>
      <c r="I28" s="10">
        <v>1</v>
      </c>
      <c r="J28" s="10">
        <v>1</v>
      </c>
      <c r="K28" s="10"/>
      <c r="L28" s="10">
        <f t="shared" si="0"/>
        <v>5</v>
      </c>
      <c r="M28" s="140"/>
    </row>
    <row r="29" spans="1:13" ht="20.25" customHeight="1" x14ac:dyDescent="0.2">
      <c r="A29" s="169"/>
      <c r="B29" s="143" t="s">
        <v>121</v>
      </c>
      <c r="C29" s="9" t="s">
        <v>189</v>
      </c>
      <c r="D29" s="10">
        <v>1</v>
      </c>
      <c r="E29" s="10">
        <v>1</v>
      </c>
      <c r="F29" s="10">
        <v>3</v>
      </c>
      <c r="G29" s="10">
        <v>5</v>
      </c>
      <c r="H29" s="10">
        <v>2</v>
      </c>
      <c r="I29" s="10">
        <v>2</v>
      </c>
      <c r="J29" s="10">
        <v>5</v>
      </c>
      <c r="K29" s="10">
        <v>4</v>
      </c>
      <c r="L29" s="10">
        <f t="shared" si="0"/>
        <v>22</v>
      </c>
      <c r="M29" s="140">
        <f>SUM(D29:D32)+SUM(L29:L32)</f>
        <v>63</v>
      </c>
    </row>
    <row r="30" spans="1:13" ht="20.25" customHeight="1" x14ac:dyDescent="0.2">
      <c r="A30" s="169"/>
      <c r="B30" s="143"/>
      <c r="C30" s="9" t="s">
        <v>190</v>
      </c>
      <c r="D30" s="10"/>
      <c r="E30" s="10">
        <v>1</v>
      </c>
      <c r="F30" s="10">
        <v>2</v>
      </c>
      <c r="G30" s="10">
        <v>2</v>
      </c>
      <c r="H30" s="10">
        <v>1</v>
      </c>
      <c r="I30" s="10"/>
      <c r="J30" s="10">
        <v>3</v>
      </c>
      <c r="K30" s="10">
        <v>3</v>
      </c>
      <c r="L30" s="10">
        <f t="shared" si="0"/>
        <v>12</v>
      </c>
      <c r="M30" s="140"/>
    </row>
    <row r="31" spans="1:13" ht="20.25" customHeight="1" x14ac:dyDescent="0.2">
      <c r="A31" s="169"/>
      <c r="B31" s="143"/>
      <c r="C31" s="13" t="s">
        <v>165</v>
      </c>
      <c r="D31" s="10"/>
      <c r="E31" s="10">
        <v>1</v>
      </c>
      <c r="F31" s="10">
        <v>1</v>
      </c>
      <c r="G31" s="10">
        <v>1</v>
      </c>
      <c r="H31" s="10">
        <v>1</v>
      </c>
      <c r="I31" s="10">
        <v>1</v>
      </c>
      <c r="J31" s="10">
        <v>3</v>
      </c>
      <c r="K31" s="10"/>
      <c r="L31" s="10">
        <f t="shared" si="0"/>
        <v>8</v>
      </c>
      <c r="M31" s="140"/>
    </row>
    <row r="32" spans="1:13" ht="20.25" customHeight="1" x14ac:dyDescent="0.2">
      <c r="A32" s="169"/>
      <c r="B32" s="143"/>
      <c r="C32" s="9" t="s">
        <v>191</v>
      </c>
      <c r="D32" s="10"/>
      <c r="E32" s="10">
        <v>1</v>
      </c>
      <c r="F32" s="10">
        <v>4</v>
      </c>
      <c r="G32" s="10">
        <v>6</v>
      </c>
      <c r="H32" s="10">
        <v>2</v>
      </c>
      <c r="I32" s="10"/>
      <c r="J32" s="10">
        <v>7</v>
      </c>
      <c r="K32" s="10"/>
      <c r="L32" s="10">
        <f t="shared" si="0"/>
        <v>20</v>
      </c>
      <c r="M32" s="140"/>
    </row>
    <row r="33" spans="1:13" ht="20.25" customHeight="1" x14ac:dyDescent="0.2">
      <c r="A33" s="21"/>
      <c r="B33" s="21" t="s">
        <v>126</v>
      </c>
      <c r="C33" s="25"/>
      <c r="D33" s="10">
        <v>1</v>
      </c>
      <c r="E33" s="10"/>
      <c r="F33" s="10">
        <v>1</v>
      </c>
      <c r="G33" s="10">
        <v>1</v>
      </c>
      <c r="H33" s="10"/>
      <c r="I33" s="10"/>
      <c r="J33" s="10"/>
      <c r="K33" s="10"/>
      <c r="L33" s="10">
        <f t="shared" si="0"/>
        <v>2</v>
      </c>
      <c r="M33" s="11">
        <f>D33+L33</f>
        <v>3</v>
      </c>
    </row>
    <row r="34" spans="1:13" ht="20.25" customHeight="1" x14ac:dyDescent="0.2">
      <c r="A34" s="145" t="s">
        <v>192</v>
      </c>
      <c r="B34" s="146"/>
      <c r="C34" s="147"/>
      <c r="D34" s="10">
        <f>SUM(D3:D33)</f>
        <v>6</v>
      </c>
      <c r="E34" s="10">
        <f t="shared" ref="E34:K34" si="1">SUM(E3:E33)</f>
        <v>26</v>
      </c>
      <c r="F34" s="10">
        <f t="shared" si="1"/>
        <v>48</v>
      </c>
      <c r="G34" s="10">
        <f t="shared" si="1"/>
        <v>78</v>
      </c>
      <c r="H34" s="10">
        <f t="shared" si="1"/>
        <v>41</v>
      </c>
      <c r="I34" s="10">
        <f t="shared" si="1"/>
        <v>18</v>
      </c>
      <c r="J34" s="10">
        <f t="shared" si="1"/>
        <v>96</v>
      </c>
      <c r="K34" s="10">
        <f t="shared" si="1"/>
        <v>8</v>
      </c>
      <c r="L34" s="10">
        <f>SUM(L4:L33)</f>
        <v>315</v>
      </c>
      <c r="M34" s="11">
        <f>SUM(M3:M33)</f>
        <v>321</v>
      </c>
    </row>
    <row r="35" spans="1:13" ht="20.25" customHeight="1" x14ac:dyDescent="0.2">
      <c r="A35" s="148" t="s">
        <v>193</v>
      </c>
      <c r="B35" s="148"/>
      <c r="C35" s="148"/>
      <c r="D35" s="10">
        <v>1</v>
      </c>
      <c r="E35" s="10">
        <v>1</v>
      </c>
      <c r="F35" s="10">
        <v>1</v>
      </c>
      <c r="G35" s="10">
        <v>1</v>
      </c>
      <c r="H35" s="10">
        <v>1</v>
      </c>
      <c r="I35" s="10"/>
      <c r="J35" s="10"/>
      <c r="K35" s="10"/>
      <c r="L35" s="10">
        <f t="shared" si="0"/>
        <v>4</v>
      </c>
      <c r="M35" s="11">
        <f>D35+L35</f>
        <v>5</v>
      </c>
    </row>
    <row r="36" spans="1:13" ht="20.25" customHeight="1" x14ac:dyDescent="0.2">
      <c r="A36" s="148" t="s">
        <v>194</v>
      </c>
      <c r="B36" s="148"/>
      <c r="C36" s="148"/>
      <c r="D36" s="10"/>
      <c r="E36" s="10">
        <v>1</v>
      </c>
      <c r="F36" s="10">
        <v>1</v>
      </c>
      <c r="G36" s="10">
        <v>1</v>
      </c>
      <c r="H36" s="10"/>
      <c r="I36" s="10"/>
      <c r="J36" s="10"/>
      <c r="K36" s="10"/>
      <c r="L36" s="10">
        <f t="shared" si="0"/>
        <v>3</v>
      </c>
      <c r="M36" s="11">
        <f>D36+L36</f>
        <v>3</v>
      </c>
    </row>
    <row r="37" spans="1:13" ht="20.25" customHeight="1" x14ac:dyDescent="0.2">
      <c r="A37" s="148" t="s">
        <v>195</v>
      </c>
      <c r="B37" s="148"/>
      <c r="C37" s="148"/>
      <c r="D37" s="10">
        <f>SUM(D34:D36)</f>
        <v>7</v>
      </c>
      <c r="E37" s="10">
        <f t="shared" ref="E37:K37" si="2">SUM(E34:E36)</f>
        <v>28</v>
      </c>
      <c r="F37" s="10">
        <f t="shared" si="2"/>
        <v>50</v>
      </c>
      <c r="G37" s="10">
        <f t="shared" si="2"/>
        <v>80</v>
      </c>
      <c r="H37" s="10">
        <f t="shared" si="2"/>
        <v>42</v>
      </c>
      <c r="I37" s="10">
        <f t="shared" si="2"/>
        <v>18</v>
      </c>
      <c r="J37" s="10">
        <f t="shared" si="2"/>
        <v>96</v>
      </c>
      <c r="K37" s="10">
        <f t="shared" si="2"/>
        <v>8</v>
      </c>
      <c r="L37" s="10">
        <f>SUM(L34:L36)</f>
        <v>322</v>
      </c>
      <c r="M37" s="10">
        <f>SUM(M34:M36)</f>
        <v>329</v>
      </c>
    </row>
    <row r="38" spans="1:13" ht="20.25" customHeight="1" x14ac:dyDescent="0.2">
      <c r="A38" s="166" t="s">
        <v>213</v>
      </c>
      <c r="B38" s="153" t="s">
        <v>133</v>
      </c>
      <c r="C38" s="10" t="s">
        <v>224</v>
      </c>
      <c r="D38" s="10">
        <v>1</v>
      </c>
      <c r="E38" s="10">
        <v>1</v>
      </c>
      <c r="F38" s="10">
        <v>1</v>
      </c>
      <c r="G38" s="10"/>
      <c r="H38" s="10"/>
      <c r="I38" s="10">
        <v>1</v>
      </c>
      <c r="J38" s="10"/>
      <c r="K38" s="10"/>
      <c r="L38" s="10">
        <f t="shared" si="0"/>
        <v>3</v>
      </c>
      <c r="M38" s="134">
        <f>D48+L48</f>
        <v>63</v>
      </c>
    </row>
    <row r="39" spans="1:13" ht="20.25" customHeight="1" x14ac:dyDescent="0.2">
      <c r="A39" s="170"/>
      <c r="B39" s="154"/>
      <c r="C39" s="10" t="s">
        <v>198</v>
      </c>
      <c r="D39" s="10"/>
      <c r="E39" s="10">
        <v>1</v>
      </c>
      <c r="F39" s="10">
        <v>1</v>
      </c>
      <c r="G39" s="10">
        <v>1</v>
      </c>
      <c r="H39" s="10"/>
      <c r="I39" s="10"/>
      <c r="J39" s="10">
        <v>2</v>
      </c>
      <c r="K39" s="10"/>
      <c r="L39" s="10">
        <f t="shared" si="0"/>
        <v>5</v>
      </c>
      <c r="M39" s="135"/>
    </row>
    <row r="40" spans="1:13" ht="20.25" customHeight="1" x14ac:dyDescent="0.2">
      <c r="A40" s="170"/>
      <c r="B40" s="154"/>
      <c r="C40" s="9" t="s">
        <v>225</v>
      </c>
      <c r="D40" s="10"/>
      <c r="E40" s="10">
        <v>1</v>
      </c>
      <c r="F40" s="10">
        <v>1</v>
      </c>
      <c r="G40" s="10">
        <v>2</v>
      </c>
      <c r="H40" s="10"/>
      <c r="I40" s="10">
        <v>1</v>
      </c>
      <c r="J40" s="10">
        <v>1</v>
      </c>
      <c r="K40" s="10"/>
      <c r="L40" s="10">
        <f t="shared" si="0"/>
        <v>6</v>
      </c>
      <c r="M40" s="135"/>
    </row>
    <row r="41" spans="1:13" ht="20.25" customHeight="1" x14ac:dyDescent="0.2">
      <c r="A41" s="163" t="s">
        <v>214</v>
      </c>
      <c r="B41" s="154"/>
      <c r="C41" s="10" t="s">
        <v>199</v>
      </c>
      <c r="D41" s="10"/>
      <c r="E41" s="10">
        <v>1</v>
      </c>
      <c r="F41" s="10">
        <v>2</v>
      </c>
      <c r="G41" s="10">
        <v>1</v>
      </c>
      <c r="H41" s="10">
        <v>1</v>
      </c>
      <c r="I41" s="10">
        <v>1</v>
      </c>
      <c r="J41" s="10">
        <v>2</v>
      </c>
      <c r="K41" s="10"/>
      <c r="L41" s="10">
        <f t="shared" si="0"/>
        <v>8</v>
      </c>
      <c r="M41" s="135"/>
    </row>
    <row r="42" spans="1:13" ht="20.25" customHeight="1" x14ac:dyDescent="0.2">
      <c r="A42" s="163"/>
      <c r="B42" s="154"/>
      <c r="C42" s="10" t="s">
        <v>226</v>
      </c>
      <c r="D42" s="10"/>
      <c r="E42" s="10">
        <v>1</v>
      </c>
      <c r="F42" s="10">
        <v>1</v>
      </c>
      <c r="G42" s="10">
        <v>2</v>
      </c>
      <c r="H42" s="10">
        <v>1</v>
      </c>
      <c r="I42" s="10"/>
      <c r="J42" s="10">
        <v>1</v>
      </c>
      <c r="K42" s="10"/>
      <c r="L42" s="10">
        <f t="shared" si="0"/>
        <v>6</v>
      </c>
      <c r="M42" s="135"/>
    </row>
    <row r="43" spans="1:13" ht="20.25" customHeight="1" x14ac:dyDescent="0.2">
      <c r="A43" s="163"/>
      <c r="B43" s="155"/>
      <c r="C43" s="10" t="s">
        <v>201</v>
      </c>
      <c r="D43" s="10">
        <f>SUM(D38:D42)</f>
        <v>1</v>
      </c>
      <c r="E43" s="10">
        <f t="shared" ref="E43:K43" si="3">SUM(E38:E42)</f>
        <v>5</v>
      </c>
      <c r="F43" s="10">
        <f t="shared" si="3"/>
        <v>6</v>
      </c>
      <c r="G43" s="10">
        <f t="shared" si="3"/>
        <v>6</v>
      </c>
      <c r="H43" s="10">
        <f t="shared" si="3"/>
        <v>2</v>
      </c>
      <c r="I43" s="10">
        <f t="shared" si="3"/>
        <v>3</v>
      </c>
      <c r="J43" s="10">
        <f t="shared" si="3"/>
        <v>6</v>
      </c>
      <c r="K43" s="10">
        <f t="shared" si="3"/>
        <v>0</v>
      </c>
      <c r="L43" s="10">
        <f>SUM(L38:L42)</f>
        <v>28</v>
      </c>
      <c r="M43" s="135"/>
    </row>
    <row r="44" spans="1:13" ht="20.25" customHeight="1" x14ac:dyDescent="0.2">
      <c r="A44" s="163"/>
      <c r="B44" s="156" t="s">
        <v>202</v>
      </c>
      <c r="C44" s="9" t="s">
        <v>142</v>
      </c>
      <c r="D44" s="10"/>
      <c r="E44" s="10"/>
      <c r="F44" s="10">
        <v>2</v>
      </c>
      <c r="G44" s="10">
        <v>3</v>
      </c>
      <c r="H44" s="10">
        <v>3</v>
      </c>
      <c r="I44" s="10">
        <v>2</v>
      </c>
      <c r="J44" s="10">
        <v>8</v>
      </c>
      <c r="K44" s="10"/>
      <c r="L44" s="10">
        <f t="shared" si="0"/>
        <v>18</v>
      </c>
      <c r="M44" s="135"/>
    </row>
    <row r="45" spans="1:13" ht="20.25" customHeight="1" x14ac:dyDescent="0.2">
      <c r="A45" s="163"/>
      <c r="B45" s="157"/>
      <c r="C45" s="9" t="s">
        <v>143</v>
      </c>
      <c r="D45" s="10"/>
      <c r="E45" s="10"/>
      <c r="F45" s="10"/>
      <c r="G45" s="10"/>
      <c r="H45" s="10"/>
      <c r="I45" s="10"/>
      <c r="J45" s="10"/>
      <c r="K45" s="10">
        <v>13</v>
      </c>
      <c r="L45" s="10">
        <f t="shared" si="0"/>
        <v>13</v>
      </c>
      <c r="M45" s="135"/>
    </row>
    <row r="46" spans="1:13" ht="20.25" customHeight="1" x14ac:dyDescent="0.2">
      <c r="A46" s="163"/>
      <c r="B46" s="157"/>
      <c r="C46" s="9" t="s">
        <v>144</v>
      </c>
      <c r="D46" s="10"/>
      <c r="E46" s="10">
        <v>1</v>
      </c>
      <c r="F46" s="10"/>
      <c r="G46" s="10">
        <v>1</v>
      </c>
      <c r="H46" s="10"/>
      <c r="I46" s="10"/>
      <c r="J46" s="10">
        <v>1</v>
      </c>
      <c r="K46" s="10"/>
      <c r="L46" s="10">
        <f t="shared" si="0"/>
        <v>3</v>
      </c>
      <c r="M46" s="135"/>
    </row>
    <row r="47" spans="1:13" ht="20.25" customHeight="1" x14ac:dyDescent="0.2">
      <c r="A47" s="163"/>
      <c r="B47" s="158"/>
      <c r="C47" s="9" t="s">
        <v>203</v>
      </c>
      <c r="D47" s="10">
        <f>SUM(D44:D46)</f>
        <v>0</v>
      </c>
      <c r="E47" s="10">
        <f t="shared" ref="E47:K47" si="4">SUM(E44:E46)</f>
        <v>1</v>
      </c>
      <c r="F47" s="10">
        <f t="shared" si="4"/>
        <v>2</v>
      </c>
      <c r="G47" s="10">
        <f t="shared" si="4"/>
        <v>4</v>
      </c>
      <c r="H47" s="10">
        <f t="shared" si="4"/>
        <v>3</v>
      </c>
      <c r="I47" s="10">
        <f t="shared" si="4"/>
        <v>2</v>
      </c>
      <c r="J47" s="10">
        <f t="shared" si="4"/>
        <v>9</v>
      </c>
      <c r="K47" s="10">
        <f t="shared" si="4"/>
        <v>13</v>
      </c>
      <c r="L47" s="10">
        <f>SUM(L44:L46)</f>
        <v>34</v>
      </c>
      <c r="M47" s="135"/>
    </row>
    <row r="48" spans="1:13" ht="20.25" customHeight="1" x14ac:dyDescent="0.2">
      <c r="A48" s="159" t="s">
        <v>204</v>
      </c>
      <c r="B48" s="160"/>
      <c r="C48" s="161"/>
      <c r="D48" s="10">
        <f>D43+D47</f>
        <v>1</v>
      </c>
      <c r="E48" s="10">
        <f t="shared" ref="E48:K48" si="5">E43+E47</f>
        <v>6</v>
      </c>
      <c r="F48" s="10">
        <f t="shared" si="5"/>
        <v>8</v>
      </c>
      <c r="G48" s="10">
        <f t="shared" si="5"/>
        <v>10</v>
      </c>
      <c r="H48" s="10">
        <f t="shared" si="5"/>
        <v>5</v>
      </c>
      <c r="I48" s="10">
        <f t="shared" si="5"/>
        <v>5</v>
      </c>
      <c r="J48" s="10">
        <f t="shared" si="5"/>
        <v>15</v>
      </c>
      <c r="K48" s="10">
        <f t="shared" si="5"/>
        <v>13</v>
      </c>
      <c r="L48" s="10">
        <f>L43+L47</f>
        <v>62</v>
      </c>
      <c r="M48" s="136"/>
    </row>
    <row r="49" spans="1:13" ht="20.25" customHeight="1" x14ac:dyDescent="0.2">
      <c r="A49" s="165" t="s">
        <v>205</v>
      </c>
      <c r="B49" s="144"/>
      <c r="C49" s="144"/>
      <c r="D49" s="10"/>
      <c r="E49" s="10">
        <v>1</v>
      </c>
      <c r="F49" s="10">
        <v>1</v>
      </c>
      <c r="G49" s="10"/>
      <c r="H49" s="10"/>
      <c r="I49" s="10"/>
      <c r="J49" s="10"/>
      <c r="K49" s="10"/>
      <c r="L49" s="10">
        <f>SUM(E49:K49)</f>
        <v>2</v>
      </c>
      <c r="M49" s="11">
        <f>D49+L49</f>
        <v>2</v>
      </c>
    </row>
    <row r="50" spans="1:13" ht="20.25" customHeight="1" x14ac:dyDescent="0.2">
      <c r="A50" s="144" t="s">
        <v>206</v>
      </c>
      <c r="B50" s="144"/>
      <c r="C50" s="144"/>
      <c r="D50" s="10"/>
      <c r="E50" s="10">
        <v>1</v>
      </c>
      <c r="F50" s="10"/>
      <c r="G50" s="10">
        <v>3</v>
      </c>
      <c r="H50" s="10"/>
      <c r="I50" s="10"/>
      <c r="J50" s="10">
        <v>1</v>
      </c>
      <c r="K50" s="10"/>
      <c r="L50" s="10">
        <f>SUM(E50:K50)</f>
        <v>5</v>
      </c>
      <c r="M50" s="11">
        <f>D50+L50</f>
        <v>5</v>
      </c>
    </row>
    <row r="51" spans="1:13" ht="20.25" customHeight="1" x14ac:dyDescent="0.2">
      <c r="A51" s="152" t="s">
        <v>207</v>
      </c>
      <c r="B51" s="144"/>
      <c r="C51" s="144"/>
      <c r="D51" s="10">
        <f>D37+D48+D49+D50</f>
        <v>8</v>
      </c>
      <c r="E51" s="10">
        <f t="shared" ref="E51:L51" si="6">E37+E48+E49+E50</f>
        <v>36</v>
      </c>
      <c r="F51" s="10">
        <f t="shared" si="6"/>
        <v>59</v>
      </c>
      <c r="G51" s="10">
        <f t="shared" si="6"/>
        <v>93</v>
      </c>
      <c r="H51" s="10">
        <f t="shared" si="6"/>
        <v>47</v>
      </c>
      <c r="I51" s="10">
        <f t="shared" si="6"/>
        <v>23</v>
      </c>
      <c r="J51" s="10">
        <f t="shared" si="6"/>
        <v>112</v>
      </c>
      <c r="K51" s="10">
        <f t="shared" si="6"/>
        <v>21</v>
      </c>
      <c r="L51" s="10">
        <f t="shared" si="6"/>
        <v>391</v>
      </c>
      <c r="M51" s="10">
        <f>M37+M38+M49+M50</f>
        <v>399</v>
      </c>
    </row>
    <row r="52" spans="1:13" ht="20.25" customHeight="1" x14ac:dyDescent="0.2">
      <c r="A52" s="17"/>
      <c r="B52" s="17"/>
      <c r="C52" s="18"/>
      <c r="D52" s="17"/>
      <c r="E52" s="17"/>
      <c r="F52" s="19" t="s">
        <v>227</v>
      </c>
      <c r="G52" s="19"/>
      <c r="H52" s="19"/>
      <c r="I52" s="19"/>
      <c r="J52" s="19"/>
      <c r="K52" s="19"/>
      <c r="L52" s="19"/>
      <c r="M52" s="19"/>
    </row>
    <row r="53" spans="1:13" ht="21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21.75" customHeight="1" x14ac:dyDescent="0.2"/>
    <row r="55" spans="1:13" ht="21" customHeight="1" x14ac:dyDescent="0.2"/>
    <row r="56" spans="1:13" ht="21" customHeight="1" x14ac:dyDescent="0.2"/>
    <row r="57" spans="1:13" ht="21" customHeight="1" x14ac:dyDescent="0.2"/>
    <row r="58" spans="1:13" ht="21" customHeight="1" x14ac:dyDescent="0.2"/>
    <row r="59" spans="1:13" ht="21" customHeight="1" x14ac:dyDescent="0.2"/>
    <row r="60" spans="1:13" ht="21" customHeight="1" x14ac:dyDescent="0.2"/>
  </sheetData>
  <mergeCells count="27">
    <mergeCell ref="B3:C3"/>
    <mergeCell ref="A3:A8"/>
    <mergeCell ref="B2:C2"/>
    <mergeCell ref="B4:B9"/>
    <mergeCell ref="M4:M9"/>
    <mergeCell ref="A9:A32"/>
    <mergeCell ref="B10:B16"/>
    <mergeCell ref="M10:M16"/>
    <mergeCell ref="B17:B24"/>
    <mergeCell ref="M17:M24"/>
    <mergeCell ref="B25:B28"/>
    <mergeCell ref="M38:M48"/>
    <mergeCell ref="A41:A47"/>
    <mergeCell ref="B44:B47"/>
    <mergeCell ref="A48:C48"/>
    <mergeCell ref="M25:M28"/>
    <mergeCell ref="B29:B32"/>
    <mergeCell ref="M29:M32"/>
    <mergeCell ref="A34:C34"/>
    <mergeCell ref="A35:C35"/>
    <mergeCell ref="A36:C36"/>
    <mergeCell ref="A49:C49"/>
    <mergeCell ref="A50:C50"/>
    <mergeCell ref="A51:C51"/>
    <mergeCell ref="A37:C37"/>
    <mergeCell ref="A38:A40"/>
    <mergeCell ref="B38:B43"/>
  </mergeCells>
  <phoneticPr fontId="2"/>
  <pageMargins left="0.7" right="0.38333333333333336" top="0.6" bottom="0.34041666666666665" header="0.9055118110236221" footer="0.31496062992125984"/>
  <pageSetup paperSize="9" scale="76" orientation="portrait" r:id="rId1"/>
  <headerFooter alignWithMargins="0">
    <oddFooter xml:space="preserve">&amp;C&amp;28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EE322F-1DD5-4069-8F96-3AE6FEF39B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A78A8E-12EA-43A5-9217-C2FAE8376FD6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3.xml><?xml version="1.0" encoding="utf-8"?>
<ds:datastoreItem xmlns:ds="http://schemas.openxmlformats.org/officeDocument/2006/customXml" ds:itemID="{829D444C-CC1B-460E-A26E-54E582CF5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H31</vt:lpstr>
      <vt:lpstr>H30</vt:lpstr>
      <vt:lpstr>H29</vt:lpstr>
      <vt:lpstr>Ｈ28</vt:lpstr>
      <vt:lpstr>Ｈ27</vt:lpstr>
      <vt:lpstr>H26</vt:lpstr>
      <vt:lpstr>Ｈ25</vt:lpstr>
      <vt:lpstr>Ｈ24</vt:lpstr>
      <vt:lpstr>Ｈ23</vt:lpstr>
      <vt:lpstr>Ｈ22</vt:lpstr>
      <vt:lpstr>Ｈ21 </vt:lpstr>
      <vt:lpstr>'H31'!Print_Area</vt:lpstr>
      <vt:lpstr>'R2'!Print_Area</vt:lpstr>
      <vt:lpstr>'R3'!Print_Area</vt:lpstr>
      <vt:lpstr>'R4'!Print_Area</vt:lpstr>
      <vt:lpstr>'R5'!Print_Area</vt:lpstr>
      <vt:lpstr>'R6'!Print_Area</vt:lpstr>
      <vt:lpstr>'Ｈ21 '!Print_Titles</vt:lpstr>
      <vt:lpstr>'Ｈ22'!Print_Titles</vt:lpstr>
      <vt:lpstr>'Ｈ23'!Print_Titles</vt:lpstr>
      <vt:lpstr>'Ｈ24'!Print_Titles</vt:lpstr>
      <vt:lpstr>'Ｈ25'!Print_Titles</vt:lpstr>
      <vt:lpstr>'Ｈ27'!Print_Titles</vt:lpstr>
      <vt:lpstr>'Ｈ28'!Print_Titles</vt:lpstr>
    </vt:vector>
  </TitlesOfParts>
  <Manager/>
  <Company>Sabae City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鯖江市</dc:creator>
  <cp:keywords/>
  <dc:description/>
  <cp:lastModifiedBy>栃木　勇輔</cp:lastModifiedBy>
  <cp:revision/>
  <cp:lastPrinted>2024-11-28T08:40:55Z</cp:lastPrinted>
  <dcterms:created xsi:type="dcterms:W3CDTF">2000-02-24T07:34:52Z</dcterms:created>
  <dcterms:modified xsi:type="dcterms:W3CDTF">2024-11-28T08:50:33Z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